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 firstSheet="1" activeTab="2"/>
  </bookViews>
  <sheets>
    <sheet name="功能分类大类" sheetId="1" r:id="rId1"/>
    <sheet name="功能科目明细" sheetId="2" r:id="rId2"/>
    <sheet name="政府性基金收支调整" sheetId="3" r:id="rId3"/>
  </sheets>
  <definedNames>
    <definedName name="_xlnm._FilterDatabase" localSheetId="0" hidden="1">功能分类大类!$A$4:$I$29</definedName>
    <definedName name="_xlnm._FilterDatabase" localSheetId="1" hidden="1">功能科目明细!$A$4:$H$132</definedName>
    <definedName name="_xlnm.Print_Titles" localSheetId="1">功能科目明细!$4:$4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<sst xmlns="http://schemas.openxmlformats.org/spreadsheetml/2006/main" count="225" uniqueCount="201">
  <si>
    <t>附表一：</t>
  </si>
  <si>
    <t>宝鸡市金台区2024年财政支出调整情况表</t>
  </si>
  <si>
    <t>单位：万元</t>
  </si>
  <si>
    <t>科目</t>
  </si>
  <si>
    <t>功能分类</t>
  </si>
  <si>
    <t>2023年完成数</t>
  </si>
  <si>
    <t>2024年预算数</t>
  </si>
  <si>
    <t>1-11月累计
执行数</t>
  </si>
  <si>
    <t>调整预算数</t>
  </si>
  <si>
    <t>调整较预算增减</t>
  </si>
  <si>
    <t>调整较上年增减</t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</si>
  <si>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</si>
  <si>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</si>
  <si>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</si>
  <si>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</si>
  <si>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</si>
  <si>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文化旅游体育与传媒</t>
  </si>
  <si>
    <t xml:space="preserve">  社会保障和就业</t>
  </si>
  <si>
    <t xml:space="preserve">  卫生健康支出</t>
  </si>
  <si>
    <t xml:space="preserve">  节能环保支出</t>
  </si>
  <si>
    <t xml:space="preserve">  城乡社区事务支出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</si>
  <si>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</si>
  <si>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</si>
  <si>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</si>
  <si>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</si>
  <si>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</si>
  <si>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自然资源海洋气象等</t>
  </si>
  <si>
    <t xml:space="preserve">  住房保障支出</t>
  </si>
  <si>
    <t xml:space="preserve">  粮油物资储备支出</t>
  </si>
  <si>
    <t xml:space="preserve">  灾害防治及应急管理</t>
  </si>
  <si>
    <t xml:space="preserve">  预备费</t>
  </si>
  <si>
    <t xml:space="preserve">  其他支出</t>
  </si>
  <si>
    <t xml:space="preserve">  债务付息支出</t>
  </si>
  <si>
    <t>支出合计</t>
  </si>
  <si>
    <t>附表二：</t>
  </si>
  <si>
    <t>宝鸡市金台区2024年财政支出调整情况明细表
（功能分类科目）</t>
  </si>
  <si>
    <t>科目代码</t>
  </si>
  <si>
    <t>2024年调整预算数</t>
  </si>
  <si>
    <t>备注</t>
  </si>
  <si>
    <t>一般公共服务支出</t>
  </si>
  <si>
    <t>人大事务</t>
  </si>
  <si>
    <t>政协事务</t>
  </si>
  <si>
    <t>政府办公厅(室)及相关机构事务</t>
  </si>
  <si>
    <t>发展与改革事务</t>
  </si>
  <si>
    <t>统计信息事务</t>
  </si>
  <si>
    <t>财政事务</t>
  </si>
  <si>
    <t>税收事务</t>
  </si>
  <si>
    <t>审计事务</t>
  </si>
  <si>
    <t>纪检监察事务</t>
  </si>
  <si>
    <t>商贸事务</t>
  </si>
  <si>
    <t>民族事务</t>
  </si>
  <si>
    <t>档案事务</t>
  </si>
  <si>
    <t>民主党派及工商联事务</t>
  </si>
  <si>
    <t>群众团体事务</t>
  </si>
  <si>
    <t>党委办公厅(室)及相关机构事务</t>
  </si>
  <si>
    <t>组织事务</t>
  </si>
  <si>
    <t>宣传事务</t>
  </si>
  <si>
    <t>统战事务</t>
  </si>
  <si>
    <t>其他共产党事务支出</t>
  </si>
  <si>
    <t>市场监督管理事务</t>
  </si>
  <si>
    <t>社会工作事务</t>
  </si>
  <si>
    <t>信访事务</t>
  </si>
  <si>
    <t>其他一般公共服务支出</t>
  </si>
  <si>
    <t>国防支出</t>
  </si>
  <si>
    <t>国防动员</t>
  </si>
  <si>
    <t>公共安全支出</t>
  </si>
  <si>
    <t>武装警察部队</t>
  </si>
  <si>
    <t>公安</t>
  </si>
  <si>
    <t>法院</t>
  </si>
  <si>
    <t>司法</t>
  </si>
  <si>
    <t>其他公共安全支出</t>
  </si>
  <si>
    <t>教育支出</t>
  </si>
  <si>
    <t>教育管理事务</t>
  </si>
  <si>
    <t>普通教育</t>
  </si>
  <si>
    <t>职业教育</t>
  </si>
  <si>
    <t>特殊教育</t>
  </si>
  <si>
    <t>进修及培训</t>
  </si>
  <si>
    <t>教育费附加安排的支出</t>
  </si>
  <si>
    <t>其他教育支出</t>
  </si>
  <si>
    <t>科学技术支出</t>
  </si>
  <si>
    <t>科学技术管理事务</t>
  </si>
  <si>
    <t>技术研究与开发</t>
  </si>
  <si>
    <t>科学技术普及</t>
  </si>
  <si>
    <t>其他科学技术支出</t>
  </si>
  <si>
    <t>文化旅游体育与传媒</t>
  </si>
  <si>
    <t>文化和旅游</t>
  </si>
  <si>
    <t>文物</t>
  </si>
  <si>
    <t>体育</t>
  </si>
  <si>
    <t>新闻出版电影</t>
  </si>
  <si>
    <t>其他文化旅游体育与传媒支出</t>
  </si>
  <si>
    <t>社会保障和就业</t>
  </si>
  <si>
    <t>人力资源和社会保障管理事务</t>
  </si>
  <si>
    <t>民政管理事务</t>
  </si>
  <si>
    <t>行政事业单位养老支出</t>
  </si>
  <si>
    <t>就业补助</t>
  </si>
  <si>
    <t>抚恤</t>
  </si>
  <si>
    <t>退役安置</t>
  </si>
  <si>
    <t>社会福利</t>
  </si>
  <si>
    <t>残疾人事业</t>
  </si>
  <si>
    <t>红十字事业</t>
  </si>
  <si>
    <t>最低生活保障</t>
  </si>
  <si>
    <t>其他生活救助</t>
  </si>
  <si>
    <t>财政对基本养老保险基金的补助</t>
  </si>
  <si>
    <t>退役军人管理事务</t>
  </si>
  <si>
    <t>其他社会保障和就业支出</t>
  </si>
  <si>
    <t>卫生健康支出</t>
  </si>
  <si>
    <t>卫生健康管理事务</t>
  </si>
  <si>
    <t>公立医院</t>
  </si>
  <si>
    <t>基层医疗卫生机构</t>
  </si>
  <si>
    <t>公共卫生</t>
  </si>
  <si>
    <t>计划生育事务</t>
  </si>
  <si>
    <t>行政事业单位医疗</t>
  </si>
  <si>
    <t>优抚对象医疗</t>
  </si>
  <si>
    <t>医疗保障管理事务</t>
  </si>
  <si>
    <t>老龄卫生健康事务</t>
  </si>
  <si>
    <t>中医药事务</t>
  </si>
  <si>
    <t>其他卫生健康支出</t>
  </si>
  <si>
    <t>节能环保支出</t>
  </si>
  <si>
    <t>环境保护管理事务</t>
  </si>
  <si>
    <t>污染防治</t>
  </si>
  <si>
    <t>森林保护修复</t>
  </si>
  <si>
    <t>其他节能环保支出</t>
  </si>
  <si>
    <t>城乡社区事务支出</t>
  </si>
  <si>
    <t>城乡社区管理事务</t>
  </si>
  <si>
    <t>城乡社区公共设施</t>
  </si>
  <si>
    <t>城乡社区环境卫生</t>
  </si>
  <si>
    <t>其他城乡社区支出</t>
  </si>
  <si>
    <t>农林水支出</t>
  </si>
  <si>
    <t>农业农村</t>
  </si>
  <si>
    <t>林业和草原</t>
  </si>
  <si>
    <t>水利</t>
  </si>
  <si>
    <t>巩固脱贫攻坚成果衔接乡村振兴</t>
  </si>
  <si>
    <t>农村综合改革</t>
  </si>
  <si>
    <t>普惠金融发展支出</t>
  </si>
  <si>
    <t>交通运输支出</t>
  </si>
  <si>
    <t>公路水路运输</t>
  </si>
  <si>
    <t>其他交通运输支出</t>
  </si>
  <si>
    <t>资源勘探信息等支出</t>
  </si>
  <si>
    <t>工业和信息产业监管</t>
  </si>
  <si>
    <t>支持中小企业发展和管理支出</t>
  </si>
  <si>
    <t>其他资源勘探工业信息等支出</t>
  </si>
  <si>
    <t>商业服务业等支出</t>
  </si>
  <si>
    <t>商业流通事务</t>
  </si>
  <si>
    <t>涉外发展服务支出</t>
  </si>
  <si>
    <t>其他商业服务业等支出</t>
  </si>
  <si>
    <t>金融支出</t>
  </si>
  <si>
    <t>金融发展支出</t>
  </si>
  <si>
    <t>自然资源海洋气象等</t>
  </si>
  <si>
    <t>自然资源事务</t>
  </si>
  <si>
    <t>气象事务</t>
  </si>
  <si>
    <t>住房保障支出</t>
  </si>
  <si>
    <t>保障性安居工程支出</t>
  </si>
  <si>
    <t>住房改革支出</t>
  </si>
  <si>
    <t>粮油物资储备支出</t>
  </si>
  <si>
    <t>粮油物资事务</t>
  </si>
  <si>
    <t>其他自然资源海洋气象等支出</t>
  </si>
  <si>
    <t>灾害防治及应急管理</t>
  </si>
  <si>
    <t>应急管理事务</t>
  </si>
  <si>
    <t>消防救援事务</t>
  </si>
  <si>
    <t>地震事务</t>
  </si>
  <si>
    <t>自然灾害防治</t>
  </si>
  <si>
    <t>自然灾害救灾及恢复重建支出</t>
  </si>
  <si>
    <t>其他支出</t>
  </si>
  <si>
    <t>债务付息支出</t>
  </si>
  <si>
    <t>地方政府一般债务付息支出</t>
  </si>
  <si>
    <t>合计</t>
  </si>
  <si>
    <t>附表三：</t>
  </si>
  <si>
    <t>宝鸡市金台区2024年政府性基金收支调整情况表</t>
  </si>
  <si>
    <t>项目</t>
  </si>
  <si>
    <t>2023年
完成数</t>
  </si>
  <si>
    <t>2024年
预算数</t>
  </si>
  <si>
    <t>1-11月累计执行数</t>
  </si>
  <si>
    <t>科目编码</t>
  </si>
  <si>
    <t>支出功能分类科目</t>
  </si>
  <si>
    <t>一、 非税收入</t>
  </si>
  <si>
    <t>政府性基金收入</t>
  </si>
  <si>
    <t>文化旅游体育与传媒支出</t>
  </si>
  <si>
    <t>国有土地收益基金收入</t>
  </si>
  <si>
    <t>国家电影事业发展专项资金安排的支出</t>
  </si>
  <si>
    <t>农业土地开发资金收入</t>
  </si>
  <si>
    <t>国有土地使用权出让收入</t>
  </si>
  <si>
    <t>城乡社区支出</t>
  </si>
  <si>
    <t>城市基础设施配套费收入</t>
  </si>
  <si>
    <t>国有土地使用权出让收入安排的支出</t>
  </si>
  <si>
    <t>污水处理费收入</t>
  </si>
  <si>
    <t>其他政府性基金收入</t>
  </si>
  <si>
    <t>大中型水库库区基金安排的支出</t>
  </si>
  <si>
    <t>专项债券对应项目专项收入</t>
  </si>
  <si>
    <t>大中型水库移民后期扶持基金支出</t>
  </si>
  <si>
    <t>二、 债务收入</t>
  </si>
  <si>
    <t>三、 转移性收入</t>
  </si>
  <si>
    <t>资源勘探工业信息等支出</t>
  </si>
  <si>
    <t>政府性基金转移支付收入</t>
  </si>
  <si>
    <t>超长期特别国债安排的支出</t>
  </si>
  <si>
    <t>债务转贷收入</t>
  </si>
  <si>
    <t>上年结余收入</t>
  </si>
  <si>
    <t>调入资金</t>
  </si>
  <si>
    <t>其他政府性基金及对应专项债务收入安排的支出</t>
  </si>
  <si>
    <t>彩票公益金安排的支出</t>
  </si>
  <si>
    <t>债务发行费用支出</t>
  </si>
  <si>
    <t>收入合计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</si>
</sst>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8"/>
      <color rgb="FF000000"/>
      <name val="方正小标宋简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000000"/>
      <name val="黑体"/>
      <charset val="134"/>
    </font>
    <font>
      <b/>
      <sz val="10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0" fontId="4" fillId="0" borderId="1" xfId="3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 indent="2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10" fontId="0" fillId="0" borderId="0" xfId="0" applyNumberFormat="1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10" fontId="4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3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vertical="center" wrapText="1"/>
    </xf>
    <xf numFmtId="0" fontId="1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indent="2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I27"/>
  <sheetViews>
    <sheetView workbookViewId="0">
      <selection activeCell="J7" sqref="J7"/>
    </sheetView>
  </sheetViews>
  <sheetFormatPr defaultColWidth="9" defaultRowHeight="13.5"/>
  <cols>
    <col min="1" max="1" width="9" style="54"/>
    <col min="2" max="2" width="25.2166666666667" style="54" customWidth="1"/>
    <col min="3" max="3" width="16.1333333333333" style="56" customWidth="1"/>
    <col min="4" max="4" width="15.75" style="56" customWidth="1"/>
    <col min="5" max="6" width="15.6333333333333" style="56" customWidth="1"/>
    <col min="7" max="8" width="17.1333333333333" style="56" customWidth="1"/>
    <col min="9" max="16384" width="9" style="54"/>
  </cols>
  <sheetData>
    <row r="1" ht="19" customHeight="1" spans="1:2">
      <c r="A1" s="7" t="s">
        <v>0</v>
      </c>
      <c r="B1" s="7"/>
    </row>
    <row r="2" s="54" customFormat="1" ht="28" customHeight="1" spans="2:8">
      <c r="B2" s="57" t="s">
        <v>1</v>
      </c>
      <c r="C2" s="57"/>
      <c r="D2" s="57"/>
      <c r="E2" s="57"/>
      <c r="F2" s="57"/>
      <c r="G2" s="57"/>
      <c r="H2" s="57"/>
    </row>
    <row r="3" s="54" customFormat="1" ht="18" customHeight="1" spans="2:8">
      <c r="B3" s="57"/>
      <c r="C3" s="57"/>
      <c r="D3" s="57"/>
      <c r="E3" s="57"/>
      <c r="F3" s="57"/>
      <c r="G3" s="57"/>
      <c r="H3" s="5" t="s">
        <v>2</v>
      </c>
    </row>
    <row r="4" s="54" customFormat="1" ht="39" customHeight="1" spans="1:8">
      <c r="A4" s="11" t="s">
        <v>3</v>
      </c>
      <c r="B4" s="58" t="s">
        <v>4</v>
      </c>
      <c r="C4" s="58" t="s">
        <v>5</v>
      </c>
      <c r="D4" s="58" t="s">
        <v>6</v>
      </c>
      <c r="E4" s="59" t="s">
        <v>7</v>
      </c>
      <c r="F4" s="58" t="s">
        <v>8</v>
      </c>
      <c r="G4" s="59" t="s">
        <v>9</v>
      </c>
      <c r="H4" s="59" t="s">
        <v>10</v>
      </c>
    </row>
    <row r="5" s="54" customFormat="1" ht="18" customHeight="1" spans="1:8">
      <c r="A5" s="60">
        <v>201</v>
      </c>
      <c r="B5" s="61" t="s">
        <v>11</v>
      </c>
      <c r="C5" s="62">
        <v>20647</v>
      </c>
      <c r="D5" s="62">
        <v>16513</v>
      </c>
      <c r="E5" s="63">
        <v>20042</v>
      </c>
      <c r="F5" s="64">
        <v>20192</v>
      </c>
      <c r="G5" s="62">
        <f t="shared" ref="G5:G26" si="0">F5-D5</f>
        <v>3679</v>
      </c>
      <c r="H5" s="62">
        <f t="shared" ref="H5:H26" si="1">F5-C5</f>
        <v>-455</v>
      </c>
    </row>
    <row r="6" s="54" customFormat="1" ht="18" customHeight="1" spans="1:8">
      <c r="A6" s="60">
        <v>203</v>
      </c>
      <c r="B6" s="65" t="s">
        <v>12</v>
      </c>
      <c r="C6" s="62">
        <v>0</v>
      </c>
      <c r="D6" s="62">
        <v>35</v>
      </c>
      <c r="E6" s="63">
        <v>28</v>
      </c>
      <c r="F6" s="64">
        <v>50</v>
      </c>
      <c r="G6" s="62">
        <f t="shared" si="0"/>
        <v>15</v>
      </c>
      <c r="H6" s="62">
        <f t="shared" si="1"/>
        <v>50</v>
      </c>
    </row>
    <row r="7" s="54" customFormat="1" ht="18" customHeight="1" spans="1:8">
      <c r="A7" s="60">
        <v>204</v>
      </c>
      <c r="B7" s="61" t="s">
        <v>13</v>
      </c>
      <c r="C7" s="62">
        <v>1180</v>
      </c>
      <c r="D7" s="62">
        <v>1330</v>
      </c>
      <c r="E7" s="63">
        <v>1549</v>
      </c>
      <c r="F7" s="64">
        <v>1569</v>
      </c>
      <c r="G7" s="62">
        <f t="shared" si="0"/>
        <v>239</v>
      </c>
      <c r="H7" s="62">
        <f t="shared" si="1"/>
        <v>389</v>
      </c>
    </row>
    <row r="8" s="54" customFormat="1" ht="18" customHeight="1" spans="1:8">
      <c r="A8" s="60">
        <v>205</v>
      </c>
      <c r="B8" s="61" t="s">
        <v>14</v>
      </c>
      <c r="C8" s="62">
        <v>64813</v>
      </c>
      <c r="D8" s="62">
        <v>57536</v>
      </c>
      <c r="E8" s="63">
        <v>62808</v>
      </c>
      <c r="F8" s="64">
        <v>66792</v>
      </c>
      <c r="G8" s="62">
        <f t="shared" si="0"/>
        <v>9256</v>
      </c>
      <c r="H8" s="62">
        <f t="shared" si="1"/>
        <v>1979</v>
      </c>
    </row>
    <row r="9" s="54" customFormat="1" ht="18" customHeight="1" spans="1:8">
      <c r="A9" s="60">
        <v>206</v>
      </c>
      <c r="B9" s="61" t="s">
        <v>15</v>
      </c>
      <c r="C9" s="62">
        <v>2974</v>
      </c>
      <c r="D9" s="62">
        <v>508</v>
      </c>
      <c r="E9" s="63">
        <v>3416</v>
      </c>
      <c r="F9" s="64">
        <v>3020</v>
      </c>
      <c r="G9" s="62">
        <f t="shared" si="0"/>
        <v>2512</v>
      </c>
      <c r="H9" s="62">
        <f t="shared" si="1"/>
        <v>46</v>
      </c>
    </row>
    <row r="10" s="54" customFormat="1" ht="18" customHeight="1" spans="1:8">
      <c r="A10" s="60">
        <v>207</v>
      </c>
      <c r="B10" s="61" t="s">
        <v>16</v>
      </c>
      <c r="C10" s="62">
        <v>5587</v>
      </c>
      <c r="D10" s="62">
        <v>1214</v>
      </c>
      <c r="E10" s="63">
        <v>6079</v>
      </c>
      <c r="F10" s="64">
        <v>6129</v>
      </c>
      <c r="G10" s="62">
        <f t="shared" si="0"/>
        <v>4915</v>
      </c>
      <c r="H10" s="62">
        <f t="shared" si="1"/>
        <v>542</v>
      </c>
    </row>
    <row r="11" s="54" customFormat="1" ht="18" customHeight="1" spans="1:8">
      <c r="A11" s="60">
        <v>208</v>
      </c>
      <c r="B11" s="61" t="s">
        <v>17</v>
      </c>
      <c r="C11" s="62">
        <v>45315</v>
      </c>
      <c r="D11" s="62">
        <v>32873</v>
      </c>
      <c r="E11" s="63">
        <v>42091</v>
      </c>
      <c r="F11" s="64">
        <v>42269</v>
      </c>
      <c r="G11" s="62">
        <f t="shared" si="0"/>
        <v>9396</v>
      </c>
      <c r="H11" s="62">
        <f t="shared" si="1"/>
        <v>-3046</v>
      </c>
    </row>
    <row r="12" s="54" customFormat="1" ht="18" customHeight="1" spans="1:8">
      <c r="A12" s="60">
        <v>210</v>
      </c>
      <c r="B12" s="61" t="s">
        <v>18</v>
      </c>
      <c r="C12" s="62">
        <v>20693</v>
      </c>
      <c r="D12" s="62">
        <v>10824</v>
      </c>
      <c r="E12" s="63">
        <v>17267</v>
      </c>
      <c r="F12" s="64">
        <v>17337</v>
      </c>
      <c r="G12" s="62">
        <f t="shared" si="0"/>
        <v>6513</v>
      </c>
      <c r="H12" s="62">
        <f t="shared" si="1"/>
        <v>-3356</v>
      </c>
    </row>
    <row r="13" s="54" customFormat="1" ht="18" customHeight="1" spans="1:8">
      <c r="A13" s="60">
        <v>211</v>
      </c>
      <c r="B13" s="61" t="s">
        <v>19</v>
      </c>
      <c r="C13" s="62">
        <v>4357</v>
      </c>
      <c r="D13" s="62">
        <v>100</v>
      </c>
      <c r="E13" s="63">
        <v>4275</v>
      </c>
      <c r="F13" s="64">
        <v>4356</v>
      </c>
      <c r="G13" s="62">
        <f t="shared" si="0"/>
        <v>4256</v>
      </c>
      <c r="H13" s="62">
        <f t="shared" si="1"/>
        <v>-1</v>
      </c>
    </row>
    <row r="14" s="54" customFormat="1" ht="18" customHeight="1" spans="1:8">
      <c r="A14" s="60">
        <v>212</v>
      </c>
      <c r="B14" s="61" t="s">
        <v>20</v>
      </c>
      <c r="C14" s="62">
        <v>21025</v>
      </c>
      <c r="D14" s="62">
        <v>5808</v>
      </c>
      <c r="E14" s="63">
        <v>25621</v>
      </c>
      <c r="F14" s="64">
        <v>25671</v>
      </c>
      <c r="G14" s="62">
        <f t="shared" si="0"/>
        <v>19863</v>
      </c>
      <c r="H14" s="62">
        <f t="shared" si="1"/>
        <v>4646</v>
      </c>
    </row>
    <row r="15" s="54" customFormat="1" ht="18" customHeight="1" spans="1:8">
      <c r="A15" s="60">
        <v>213</v>
      </c>
      <c r="B15" s="61" t="s">
        <v>21</v>
      </c>
      <c r="C15" s="62">
        <v>22491</v>
      </c>
      <c r="D15" s="62">
        <v>7232</v>
      </c>
      <c r="E15" s="63">
        <v>18796</v>
      </c>
      <c r="F15" s="64">
        <v>19545</v>
      </c>
      <c r="G15" s="62">
        <f t="shared" si="0"/>
        <v>12313</v>
      </c>
      <c r="H15" s="62">
        <f t="shared" si="1"/>
        <v>-2946</v>
      </c>
    </row>
    <row r="16" s="54" customFormat="1" ht="18" customHeight="1" spans="1:8">
      <c r="A16" s="60">
        <v>214</v>
      </c>
      <c r="B16" s="61" t="s">
        <v>22</v>
      </c>
      <c r="C16" s="62">
        <v>4020</v>
      </c>
      <c r="D16" s="62">
        <v>324</v>
      </c>
      <c r="E16" s="63">
        <v>2138</v>
      </c>
      <c r="F16" s="64">
        <v>2158</v>
      </c>
      <c r="G16" s="62">
        <f t="shared" si="0"/>
        <v>1834</v>
      </c>
      <c r="H16" s="62">
        <f t="shared" si="1"/>
        <v>-1862</v>
      </c>
    </row>
    <row r="17" s="54" customFormat="1" ht="18" customHeight="1" spans="1:8">
      <c r="A17" s="60">
        <v>215</v>
      </c>
      <c r="B17" s="61" t="s">
        <v>23</v>
      </c>
      <c r="C17" s="62">
        <v>2300</v>
      </c>
      <c r="D17" s="62">
        <v>204</v>
      </c>
      <c r="E17" s="63">
        <v>2161</v>
      </c>
      <c r="F17" s="64">
        <v>2225</v>
      </c>
      <c r="G17" s="62">
        <f t="shared" si="0"/>
        <v>2021</v>
      </c>
      <c r="H17" s="62">
        <f t="shared" si="1"/>
        <v>-75</v>
      </c>
    </row>
    <row r="18" s="54" customFormat="1" ht="18" customHeight="1" spans="1:8">
      <c r="A18" s="60">
        <v>216</v>
      </c>
      <c r="B18" s="61" t="s">
        <v>24</v>
      </c>
      <c r="C18" s="62">
        <v>415</v>
      </c>
      <c r="D18" s="62">
        <v>83</v>
      </c>
      <c r="E18" s="63">
        <v>712</v>
      </c>
      <c r="F18" s="64">
        <v>712</v>
      </c>
      <c r="G18" s="62">
        <f t="shared" si="0"/>
        <v>629</v>
      </c>
      <c r="H18" s="62">
        <f t="shared" si="1"/>
        <v>297</v>
      </c>
    </row>
    <row r="19" s="54" customFormat="1" ht="18" customHeight="1" spans="1:8">
      <c r="A19" s="60">
        <v>217</v>
      </c>
      <c r="B19" s="61" t="s">
        <v>25</v>
      </c>
      <c r="C19" s="62">
        <v>30</v>
      </c>
      <c r="D19" s="62"/>
      <c r="E19" s="63">
        <v>10</v>
      </c>
      <c r="F19" s="64">
        <v>10</v>
      </c>
      <c r="G19" s="62">
        <f t="shared" si="0"/>
        <v>10</v>
      </c>
      <c r="H19" s="62">
        <f t="shared" si="1"/>
        <v>-20</v>
      </c>
    </row>
    <row r="20" s="54" customFormat="1" ht="18" customHeight="1" spans="1:8">
      <c r="A20" s="60">
        <v>220</v>
      </c>
      <c r="B20" s="61" t="s">
        <v>26</v>
      </c>
      <c r="C20" s="62">
        <v>509</v>
      </c>
      <c r="D20" s="62">
        <v>10</v>
      </c>
      <c r="E20" s="63">
        <v>80</v>
      </c>
      <c r="F20" s="64">
        <v>80</v>
      </c>
      <c r="G20" s="62">
        <f t="shared" si="0"/>
        <v>70</v>
      </c>
      <c r="H20" s="62">
        <f t="shared" si="1"/>
        <v>-429</v>
      </c>
    </row>
    <row r="21" s="54" customFormat="1" ht="18" customHeight="1" spans="1:8">
      <c r="A21" s="60">
        <v>221</v>
      </c>
      <c r="B21" s="61" t="s">
        <v>27</v>
      </c>
      <c r="C21" s="62">
        <v>14839</v>
      </c>
      <c r="D21" s="62">
        <v>19106</v>
      </c>
      <c r="E21" s="63">
        <v>12601</v>
      </c>
      <c r="F21" s="64">
        <v>17169</v>
      </c>
      <c r="G21" s="62">
        <f t="shared" si="0"/>
        <v>-1937</v>
      </c>
      <c r="H21" s="62">
        <f t="shared" si="1"/>
        <v>2330</v>
      </c>
    </row>
    <row r="22" s="54" customFormat="1" ht="18" customHeight="1" spans="1:8">
      <c r="A22" s="60">
        <v>222</v>
      </c>
      <c r="B22" s="61" t="s">
        <v>28</v>
      </c>
      <c r="C22" s="62">
        <v>386</v>
      </c>
      <c r="D22" s="62">
        <v>362</v>
      </c>
      <c r="E22" s="63">
        <v>637</v>
      </c>
      <c r="F22" s="64">
        <v>712</v>
      </c>
      <c r="G22" s="62">
        <f t="shared" si="0"/>
        <v>350</v>
      </c>
      <c r="H22" s="62">
        <f t="shared" si="1"/>
        <v>326</v>
      </c>
    </row>
    <row r="23" s="54" customFormat="1" ht="18" customHeight="1" spans="1:8">
      <c r="A23" s="60">
        <v>224</v>
      </c>
      <c r="B23" s="61" t="s">
        <v>29</v>
      </c>
      <c r="C23" s="62">
        <v>2279</v>
      </c>
      <c r="D23" s="62">
        <v>702</v>
      </c>
      <c r="E23" s="63">
        <v>2923</v>
      </c>
      <c r="F23" s="64">
        <v>2980</v>
      </c>
      <c r="G23" s="62">
        <f t="shared" si="0"/>
        <v>2278</v>
      </c>
      <c r="H23" s="62">
        <f t="shared" si="1"/>
        <v>701</v>
      </c>
    </row>
    <row r="24" s="54" customFormat="1" ht="18" customHeight="1" spans="1:8">
      <c r="A24" s="60">
        <v>227</v>
      </c>
      <c r="B24" s="61" t="s">
        <v>30</v>
      </c>
      <c r="C24" s="62"/>
      <c r="D24" s="62">
        <v>1590</v>
      </c>
      <c r="E24" s="66"/>
      <c r="F24" s="67"/>
      <c r="G24" s="62">
        <f t="shared" si="0"/>
        <v>-1590</v>
      </c>
      <c r="H24" s="62">
        <f t="shared" si="1"/>
        <v>0</v>
      </c>
    </row>
    <row r="25" s="54" customFormat="1" ht="18" customHeight="1" spans="1:8">
      <c r="A25" s="60">
        <v>229</v>
      </c>
      <c r="B25" s="61" t="s">
        <v>31</v>
      </c>
      <c r="C25" s="62">
        <v>85</v>
      </c>
      <c r="D25" s="62">
        <v>0</v>
      </c>
      <c r="E25" s="63">
        <v>18</v>
      </c>
      <c r="F25" s="64">
        <v>50</v>
      </c>
      <c r="G25" s="62">
        <f t="shared" si="0"/>
        <v>50</v>
      </c>
      <c r="H25" s="62">
        <f t="shared" si="1"/>
        <v>-35</v>
      </c>
    </row>
    <row r="26" s="54" customFormat="1" ht="18" customHeight="1" spans="1:8">
      <c r="A26" s="60">
        <v>232</v>
      </c>
      <c r="B26" s="61" t="s">
        <v>32</v>
      </c>
      <c r="C26" s="62">
        <f>2601+12</f>
        <v>2613</v>
      </c>
      <c r="D26" s="62">
        <v>2631</v>
      </c>
      <c r="E26" s="63">
        <v>2762</v>
      </c>
      <c r="F26" s="64">
        <v>2762</v>
      </c>
      <c r="G26" s="62">
        <f t="shared" si="0"/>
        <v>131</v>
      </c>
      <c r="H26" s="62">
        <f t="shared" si="1"/>
        <v>149</v>
      </c>
    </row>
    <row r="27" s="55" customFormat="1" ht="18" customHeight="1" spans="1:9">
      <c r="A27" s="68"/>
      <c r="B27" s="69" t="s">
        <v>33</v>
      </c>
      <c r="C27" s="70">
        <f t="shared" ref="C27:H27" si="2">SUM(C5:C26)</f>
        <v>236558</v>
      </c>
      <c r="D27" s="70">
        <f t="shared" si="2"/>
        <v>158985</v>
      </c>
      <c r="E27" s="70">
        <f t="shared" si="2"/>
        <v>226014</v>
      </c>
      <c r="F27" s="70">
        <f t="shared" si="2"/>
        <v>235788</v>
      </c>
      <c r="G27" s="70">
        <f t="shared" si="2"/>
        <v>76803</v>
      </c>
      <c r="H27" s="70">
        <f t="shared" si="2"/>
        <v>-770</v>
      </c>
      <c r="I27" s="54"/>
    </row>
  </sheetData>
  <mergeCells count="2">
    <mergeCell ref="A1:B1"/>
    <mergeCell ref="B2:H2"/>
  </mergeCells>
  <pageMargins left="0.590277777777778" right="0.472222222222222" top="0.550694444444444" bottom="0.472222222222222" header="0.5" footer="0.314583333333333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D132"/>
  <sheetViews>
    <sheetView workbookViewId="0">
      <selection activeCell="D3" sqref="D3"/>
    </sheetView>
  </sheetViews>
  <sheetFormatPr defaultColWidth="8.89166666666667" defaultRowHeight="20" customHeight="1" outlineLevelCol="3"/>
  <cols>
    <col min="1" max="1" width="13.3333333333333" style="2" customWidth="1"/>
    <col min="2" max="2" width="37" style="2" customWidth="1"/>
    <col min="3" max="3" width="24.625" style="2" customWidth="1"/>
    <col min="4" max="4" width="12" style="2" customWidth="1"/>
    <col min="5" max="16384" width="8.89166666666667" style="2"/>
  </cols>
  <sheetData>
    <row r="1" customHeight="1" spans="1:2">
      <c r="A1" s="7" t="s">
        <v>34</v>
      </c>
      <c r="B1" s="7"/>
    </row>
    <row r="2" ht="55" customHeight="1" spans="1:4">
      <c r="A2" s="44" t="s">
        <v>35</v>
      </c>
      <c r="B2" s="44"/>
      <c r="C2" s="44"/>
      <c r="D2" s="44"/>
    </row>
    <row r="3" customHeight="1" spans="3:4">
      <c r="C3" s="5"/>
      <c r="D3" s="5" t="s">
        <v>2</v>
      </c>
    </row>
    <row r="4" customHeight="1" spans="1:4">
      <c r="A4" s="11" t="s">
        <v>3</v>
      </c>
      <c r="B4" s="11" t="s">
        <v>36</v>
      </c>
      <c r="C4" s="45" t="s">
        <v>37</v>
      </c>
      <c r="D4" s="45" t="s">
        <v>38</v>
      </c>
    </row>
    <row r="5" customHeight="1" spans="1:4">
      <c r="A5" s="46">
        <v>201</v>
      </c>
      <c r="B5" s="47" t="s">
        <v>39</v>
      </c>
      <c r="C5" s="48">
        <f>SUM(C6:C28)</f>
        <v>20192</v>
      </c>
      <c r="D5" s="48"/>
    </row>
    <row r="6" customHeight="1" spans="1:4">
      <c r="A6" s="21">
        <v>20101</v>
      </c>
      <c r="B6" s="49" t="s">
        <v>40</v>
      </c>
      <c r="C6" s="50">
        <v>585</v>
      </c>
      <c r="D6" s="50"/>
    </row>
    <row r="7" customHeight="1" spans="1:4">
      <c r="A7" s="21">
        <v>20102</v>
      </c>
      <c r="B7" s="49" t="s">
        <v>41</v>
      </c>
      <c r="C7" s="50">
        <v>386</v>
      </c>
      <c r="D7" s="50"/>
    </row>
    <row r="8" customHeight="1" spans="1:4">
      <c r="A8" s="21">
        <v>20103</v>
      </c>
      <c r="B8" s="49" t="s">
        <v>42</v>
      </c>
      <c r="C8" s="50">
        <v>9093</v>
      </c>
      <c r="D8" s="50"/>
    </row>
    <row r="9" customHeight="1" spans="1:4">
      <c r="A9" s="21">
        <v>20104</v>
      </c>
      <c r="B9" s="49" t="s">
        <v>43</v>
      </c>
      <c r="C9" s="50">
        <v>331</v>
      </c>
      <c r="D9" s="50"/>
    </row>
    <row r="10" customHeight="1" spans="1:4">
      <c r="A10" s="21">
        <v>20105</v>
      </c>
      <c r="B10" s="49" t="s">
        <v>44</v>
      </c>
      <c r="C10" s="50">
        <v>391</v>
      </c>
      <c r="D10" s="50"/>
    </row>
    <row r="11" customHeight="1" spans="1:4">
      <c r="A11" s="21">
        <v>20106</v>
      </c>
      <c r="B11" s="49" t="s">
        <v>45</v>
      </c>
      <c r="C11" s="50">
        <v>842</v>
      </c>
      <c r="D11" s="50"/>
    </row>
    <row r="12" customHeight="1" spans="1:4">
      <c r="A12" s="21">
        <v>20107</v>
      </c>
      <c r="B12" s="49" t="s">
        <v>46</v>
      </c>
      <c r="C12" s="50">
        <v>1770</v>
      </c>
      <c r="D12" s="50"/>
    </row>
    <row r="13" customHeight="1" spans="1:4">
      <c r="A13" s="21">
        <v>20108</v>
      </c>
      <c r="B13" s="49" t="s">
        <v>47</v>
      </c>
      <c r="C13" s="50">
        <v>149</v>
      </c>
      <c r="D13" s="50"/>
    </row>
    <row r="14" customHeight="1" spans="1:4">
      <c r="A14" s="21">
        <v>20111</v>
      </c>
      <c r="B14" s="49" t="s">
        <v>48</v>
      </c>
      <c r="C14" s="50">
        <v>1085</v>
      </c>
      <c r="D14" s="50"/>
    </row>
    <row r="15" customHeight="1" spans="1:4">
      <c r="A15" s="21">
        <v>20113</v>
      </c>
      <c r="B15" s="49" t="s">
        <v>49</v>
      </c>
      <c r="C15" s="50">
        <v>353</v>
      </c>
      <c r="D15" s="50"/>
    </row>
    <row r="16" customHeight="1" spans="1:4">
      <c r="A16" s="21">
        <v>20123</v>
      </c>
      <c r="B16" s="49" t="s">
        <v>50</v>
      </c>
      <c r="C16" s="50">
        <v>123</v>
      </c>
      <c r="D16" s="50"/>
    </row>
    <row r="17" customHeight="1" spans="1:4">
      <c r="A17" s="21">
        <v>20126</v>
      </c>
      <c r="B17" s="49" t="s">
        <v>51</v>
      </c>
      <c r="C17" s="50">
        <v>138</v>
      </c>
      <c r="D17" s="50"/>
    </row>
    <row r="18" customHeight="1" spans="1:4">
      <c r="A18" s="21">
        <v>20128</v>
      </c>
      <c r="B18" s="49" t="s">
        <v>52</v>
      </c>
      <c r="C18" s="50">
        <v>41</v>
      </c>
      <c r="D18" s="50"/>
    </row>
    <row r="19" customHeight="1" spans="1:4">
      <c r="A19" s="21">
        <v>20129</v>
      </c>
      <c r="B19" s="49" t="s">
        <v>53</v>
      </c>
      <c r="C19" s="50">
        <v>246</v>
      </c>
      <c r="D19" s="50"/>
    </row>
    <row r="20" customHeight="1" spans="1:4">
      <c r="A20" s="21">
        <v>20131</v>
      </c>
      <c r="B20" s="49" t="s">
        <v>54</v>
      </c>
      <c r="C20" s="50">
        <v>307</v>
      </c>
      <c r="D20" s="50"/>
    </row>
    <row r="21" customHeight="1" spans="1:4">
      <c r="A21" s="21">
        <v>20132</v>
      </c>
      <c r="B21" s="49" t="s">
        <v>55</v>
      </c>
      <c r="C21" s="50">
        <v>750</v>
      </c>
      <c r="D21" s="50"/>
    </row>
    <row r="22" customHeight="1" spans="1:4">
      <c r="A22" s="21">
        <v>20133</v>
      </c>
      <c r="B22" s="49" t="s">
        <v>56</v>
      </c>
      <c r="C22" s="50">
        <v>437</v>
      </c>
      <c r="D22" s="50"/>
    </row>
    <row r="23" customHeight="1" spans="1:4">
      <c r="A23" s="21">
        <v>20134</v>
      </c>
      <c r="B23" s="49" t="s">
        <v>57</v>
      </c>
      <c r="C23" s="50">
        <v>105</v>
      </c>
      <c r="D23" s="50"/>
    </row>
    <row r="24" customHeight="1" spans="1:4">
      <c r="A24" s="21">
        <v>20136</v>
      </c>
      <c r="B24" s="49" t="s">
        <v>58</v>
      </c>
      <c r="C24" s="50">
        <v>530</v>
      </c>
      <c r="D24" s="50"/>
    </row>
    <row r="25" customHeight="1" spans="1:4">
      <c r="A25" s="21">
        <v>20138</v>
      </c>
      <c r="B25" s="49" t="s">
        <v>59</v>
      </c>
      <c r="C25" s="50">
        <v>1943</v>
      </c>
      <c r="D25" s="50"/>
    </row>
    <row r="26" customHeight="1" spans="1:4">
      <c r="A26" s="21">
        <v>20139</v>
      </c>
      <c r="B26" s="49" t="s">
        <v>60</v>
      </c>
      <c r="C26" s="50">
        <v>35</v>
      </c>
      <c r="D26" s="50"/>
    </row>
    <row r="27" customHeight="1" spans="1:4">
      <c r="A27" s="21">
        <v>20140</v>
      </c>
      <c r="B27" s="49" t="s">
        <v>61</v>
      </c>
      <c r="C27" s="50">
        <v>118</v>
      </c>
      <c r="D27" s="50"/>
    </row>
    <row r="28" customHeight="1" spans="1:4">
      <c r="A28" s="21">
        <v>20199</v>
      </c>
      <c r="B28" s="49" t="s">
        <v>62</v>
      </c>
      <c r="C28" s="50">
        <v>434</v>
      </c>
      <c r="D28" s="50"/>
    </row>
    <row r="29" customHeight="1" spans="1:4">
      <c r="A29" s="46">
        <v>203</v>
      </c>
      <c r="B29" s="47" t="s">
        <v>63</v>
      </c>
      <c r="C29" s="48">
        <f>SUM(C30)</f>
        <v>50</v>
      </c>
      <c r="D29" s="48"/>
    </row>
    <row r="30" customHeight="1" spans="1:4">
      <c r="A30" s="21">
        <v>20306</v>
      </c>
      <c r="B30" s="49" t="s">
        <v>64</v>
      </c>
      <c r="C30" s="50">
        <v>50</v>
      </c>
      <c r="D30" s="50"/>
    </row>
    <row r="31" customHeight="1" spans="1:4">
      <c r="A31" s="46">
        <v>204</v>
      </c>
      <c r="B31" s="47" t="s">
        <v>65</v>
      </c>
      <c r="C31" s="48">
        <f>SUM(C32:C36)</f>
        <v>1569</v>
      </c>
      <c r="D31" s="48"/>
    </row>
    <row r="32" customHeight="1" spans="1:4">
      <c r="A32" s="21">
        <v>20401</v>
      </c>
      <c r="B32" s="49" t="s">
        <v>66</v>
      </c>
      <c r="C32" s="50">
        <v>10</v>
      </c>
      <c r="D32" s="50"/>
    </row>
    <row r="33" customHeight="1" spans="1:4">
      <c r="A33" s="21">
        <v>20402</v>
      </c>
      <c r="B33" s="49" t="s">
        <v>67</v>
      </c>
      <c r="C33" s="50">
        <v>643</v>
      </c>
      <c r="D33" s="50"/>
    </row>
    <row r="34" customHeight="1" spans="1:4">
      <c r="A34" s="21">
        <v>20405</v>
      </c>
      <c r="B34" s="49" t="s">
        <v>68</v>
      </c>
      <c r="C34" s="50">
        <v>8</v>
      </c>
      <c r="D34" s="50"/>
    </row>
    <row r="35" customHeight="1" spans="1:4">
      <c r="A35" s="21">
        <v>20406</v>
      </c>
      <c r="B35" s="49" t="s">
        <v>69</v>
      </c>
      <c r="C35" s="50">
        <v>899</v>
      </c>
      <c r="D35" s="50"/>
    </row>
    <row r="36" customHeight="1" spans="1:4">
      <c r="A36" s="21">
        <v>20499</v>
      </c>
      <c r="B36" s="49" t="s">
        <v>70</v>
      </c>
      <c r="C36" s="50">
        <v>9</v>
      </c>
      <c r="D36" s="50"/>
    </row>
    <row r="37" customHeight="1" spans="1:4">
      <c r="A37" s="46">
        <v>205</v>
      </c>
      <c r="B37" s="47" t="s">
        <v>71</v>
      </c>
      <c r="C37" s="48">
        <f>SUM(C38:C44)</f>
        <v>66792</v>
      </c>
      <c r="D37" s="48"/>
    </row>
    <row r="38" customHeight="1" spans="1:4">
      <c r="A38" s="21">
        <v>20501</v>
      </c>
      <c r="B38" s="49" t="s">
        <v>72</v>
      </c>
      <c r="C38" s="50">
        <v>347</v>
      </c>
      <c r="D38" s="50"/>
    </row>
    <row r="39" customHeight="1" spans="1:4">
      <c r="A39" s="21">
        <v>20502</v>
      </c>
      <c r="B39" s="49" t="s">
        <v>73</v>
      </c>
      <c r="C39" s="50">
        <v>63145</v>
      </c>
      <c r="D39" s="50"/>
    </row>
    <row r="40" customHeight="1" spans="1:4">
      <c r="A40" s="21">
        <v>20503</v>
      </c>
      <c r="B40" s="49" t="s">
        <v>74</v>
      </c>
      <c r="C40" s="50">
        <v>1724</v>
      </c>
      <c r="D40" s="50"/>
    </row>
    <row r="41" customHeight="1" spans="1:4">
      <c r="A41" s="21">
        <v>20507</v>
      </c>
      <c r="B41" s="49" t="s">
        <v>75</v>
      </c>
      <c r="C41" s="50">
        <v>35</v>
      </c>
      <c r="D41" s="50"/>
    </row>
    <row r="42" customHeight="1" spans="1:4">
      <c r="A42" s="21">
        <v>20508</v>
      </c>
      <c r="B42" s="49" t="s">
        <v>76</v>
      </c>
      <c r="C42" s="50">
        <v>284</v>
      </c>
      <c r="D42" s="50"/>
    </row>
    <row r="43" customHeight="1" spans="1:4">
      <c r="A43" s="21">
        <v>20509</v>
      </c>
      <c r="B43" s="49" t="s">
        <v>77</v>
      </c>
      <c r="C43" s="50">
        <v>643</v>
      </c>
      <c r="D43" s="50"/>
    </row>
    <row r="44" customHeight="1" spans="1:4">
      <c r="A44" s="21">
        <v>20599</v>
      </c>
      <c r="B44" s="49" t="s">
        <v>78</v>
      </c>
      <c r="C44" s="50">
        <v>614</v>
      </c>
      <c r="D44" s="50"/>
    </row>
    <row r="45" customHeight="1" spans="1:4">
      <c r="A45" s="46">
        <v>206</v>
      </c>
      <c r="B45" s="47" t="s">
        <v>79</v>
      </c>
      <c r="C45" s="48">
        <f>SUM(C46:C49)</f>
        <v>3020</v>
      </c>
      <c r="D45" s="48"/>
    </row>
    <row r="46" customHeight="1" spans="1:4">
      <c r="A46" s="21">
        <v>20601</v>
      </c>
      <c r="B46" s="49" t="s">
        <v>80</v>
      </c>
      <c r="C46" s="50">
        <v>248</v>
      </c>
      <c r="D46" s="50"/>
    </row>
    <row r="47" customHeight="1" spans="1:4">
      <c r="A47" s="21">
        <v>20604</v>
      </c>
      <c r="B47" s="49" t="s">
        <v>81</v>
      </c>
      <c r="C47" s="50">
        <v>829</v>
      </c>
      <c r="D47" s="50"/>
    </row>
    <row r="48" customHeight="1" spans="1:4">
      <c r="A48" s="21">
        <v>20607</v>
      </c>
      <c r="B48" s="49" t="s">
        <v>82</v>
      </c>
      <c r="C48" s="50">
        <v>99</v>
      </c>
      <c r="D48" s="50"/>
    </row>
    <row r="49" customHeight="1" spans="1:4">
      <c r="A49" s="21">
        <v>20699</v>
      </c>
      <c r="B49" s="49" t="s">
        <v>83</v>
      </c>
      <c r="C49" s="50">
        <v>1844</v>
      </c>
      <c r="D49" s="50"/>
    </row>
    <row r="50" customHeight="1" spans="1:4">
      <c r="A50" s="46">
        <v>207</v>
      </c>
      <c r="B50" s="47" t="s">
        <v>84</v>
      </c>
      <c r="C50" s="48">
        <f>SUM(C51:C55)</f>
        <v>6129</v>
      </c>
      <c r="D50" s="48"/>
    </row>
    <row r="51" customHeight="1" spans="1:4">
      <c r="A51" s="21">
        <v>20701</v>
      </c>
      <c r="B51" s="49" t="s">
        <v>85</v>
      </c>
      <c r="C51" s="50">
        <v>3189</v>
      </c>
      <c r="D51" s="50"/>
    </row>
    <row r="52" customHeight="1" spans="1:4">
      <c r="A52" s="21">
        <v>20702</v>
      </c>
      <c r="B52" s="49" t="s">
        <v>86</v>
      </c>
      <c r="C52" s="50">
        <v>1016</v>
      </c>
      <c r="D52" s="50"/>
    </row>
    <row r="53" customHeight="1" spans="1:4">
      <c r="A53" s="21">
        <v>20703</v>
      </c>
      <c r="B53" s="49" t="s">
        <v>87</v>
      </c>
      <c r="C53" s="50">
        <v>188</v>
      </c>
      <c r="D53" s="50"/>
    </row>
    <row r="54" customHeight="1" spans="1:4">
      <c r="A54" s="51">
        <v>20706</v>
      </c>
      <c r="B54" s="49" t="s">
        <v>88</v>
      </c>
      <c r="C54" s="50">
        <v>6</v>
      </c>
      <c r="D54" s="50"/>
    </row>
    <row r="55" customHeight="1" spans="1:4">
      <c r="A55" s="21">
        <v>20799</v>
      </c>
      <c r="B55" s="49" t="s">
        <v>89</v>
      </c>
      <c r="C55" s="50">
        <v>1730</v>
      </c>
      <c r="D55" s="50"/>
    </row>
    <row r="56" customHeight="1" spans="1:4">
      <c r="A56" s="46">
        <v>208</v>
      </c>
      <c r="B56" s="47" t="s">
        <v>90</v>
      </c>
      <c r="C56" s="48">
        <f>SUM(C57:C70)</f>
        <v>42269</v>
      </c>
      <c r="D56" s="48"/>
    </row>
    <row r="57" customHeight="1" spans="1:4">
      <c r="A57" s="21">
        <v>20801</v>
      </c>
      <c r="B57" s="49" t="s">
        <v>91</v>
      </c>
      <c r="C57" s="50">
        <v>1129</v>
      </c>
      <c r="D57" s="50"/>
    </row>
    <row r="58" customHeight="1" spans="1:4">
      <c r="A58" s="21">
        <v>20802</v>
      </c>
      <c r="B58" s="49" t="s">
        <v>92</v>
      </c>
      <c r="C58" s="50">
        <v>3858</v>
      </c>
      <c r="D58" s="50"/>
    </row>
    <row r="59" customHeight="1" spans="1:4">
      <c r="A59" s="21">
        <v>20805</v>
      </c>
      <c r="B59" s="49" t="s">
        <v>93</v>
      </c>
      <c r="C59" s="50">
        <v>17796</v>
      </c>
      <c r="D59" s="50"/>
    </row>
    <row r="60" customHeight="1" spans="1:4">
      <c r="A60" s="21">
        <v>20807</v>
      </c>
      <c r="B60" s="49" t="s">
        <v>94</v>
      </c>
      <c r="C60" s="50">
        <v>1944</v>
      </c>
      <c r="D60" s="50"/>
    </row>
    <row r="61" customHeight="1" spans="1:4">
      <c r="A61" s="21">
        <v>20808</v>
      </c>
      <c r="B61" s="49" t="s">
        <v>95</v>
      </c>
      <c r="C61" s="50">
        <v>5182</v>
      </c>
      <c r="D61" s="50"/>
    </row>
    <row r="62" customHeight="1" spans="1:4">
      <c r="A62" s="21">
        <v>20809</v>
      </c>
      <c r="B62" s="49" t="s">
        <v>96</v>
      </c>
      <c r="C62" s="50">
        <v>1498</v>
      </c>
      <c r="D62" s="50"/>
    </row>
    <row r="63" customHeight="1" spans="1:4">
      <c r="A63" s="21">
        <v>20810</v>
      </c>
      <c r="B63" s="49" t="s">
        <v>97</v>
      </c>
      <c r="C63" s="50">
        <v>1338</v>
      </c>
      <c r="D63" s="50"/>
    </row>
    <row r="64" customHeight="1" spans="1:4">
      <c r="A64" s="21">
        <v>20811</v>
      </c>
      <c r="B64" s="49" t="s">
        <v>98</v>
      </c>
      <c r="C64" s="50">
        <v>1545</v>
      </c>
      <c r="D64" s="50"/>
    </row>
    <row r="65" customHeight="1" spans="1:4">
      <c r="A65" s="2">
        <v>20816</v>
      </c>
      <c r="B65" s="49" t="s">
        <v>99</v>
      </c>
      <c r="C65" s="50">
        <v>7</v>
      </c>
      <c r="D65" s="50"/>
    </row>
    <row r="66" customHeight="1" spans="1:4">
      <c r="A66" s="21">
        <v>20819</v>
      </c>
      <c r="B66" s="49" t="s">
        <v>100</v>
      </c>
      <c r="C66" s="50">
        <v>2</v>
      </c>
      <c r="D66" s="50"/>
    </row>
    <row r="67" customHeight="1" spans="1:4">
      <c r="A67" s="21">
        <v>20825</v>
      </c>
      <c r="B67" s="49" t="s">
        <v>101</v>
      </c>
      <c r="C67" s="50">
        <v>109</v>
      </c>
      <c r="D67" s="50"/>
    </row>
    <row r="68" customHeight="1" spans="1:4">
      <c r="A68" s="21">
        <v>20826</v>
      </c>
      <c r="B68" s="49" t="s">
        <v>102</v>
      </c>
      <c r="C68" s="50">
        <v>1768</v>
      </c>
      <c r="D68" s="50"/>
    </row>
    <row r="69" customHeight="1" spans="1:4">
      <c r="A69" s="21">
        <v>20828</v>
      </c>
      <c r="B69" s="49" t="s">
        <v>103</v>
      </c>
      <c r="C69" s="50">
        <v>175</v>
      </c>
      <c r="D69" s="50"/>
    </row>
    <row r="70" customHeight="1" spans="1:4">
      <c r="A70" s="21">
        <v>20899</v>
      </c>
      <c r="B70" s="49" t="s">
        <v>104</v>
      </c>
      <c r="C70" s="50">
        <v>5918</v>
      </c>
      <c r="D70" s="50"/>
    </row>
    <row r="71" customHeight="1" spans="1:4">
      <c r="A71" s="46">
        <v>210</v>
      </c>
      <c r="B71" s="47" t="s">
        <v>105</v>
      </c>
      <c r="C71" s="48">
        <f>SUM(C72:C82)</f>
        <v>17337</v>
      </c>
      <c r="D71" s="48"/>
    </row>
    <row r="72" customHeight="1" spans="1:4">
      <c r="A72" s="21">
        <v>21001</v>
      </c>
      <c r="B72" s="49" t="s">
        <v>106</v>
      </c>
      <c r="C72" s="50">
        <v>618</v>
      </c>
      <c r="D72" s="50"/>
    </row>
    <row r="73" customHeight="1" spans="1:4">
      <c r="A73" s="21">
        <v>21002</v>
      </c>
      <c r="B73" s="49" t="s">
        <v>107</v>
      </c>
      <c r="C73" s="50">
        <v>1126</v>
      </c>
      <c r="D73" s="50"/>
    </row>
    <row r="74" customHeight="1" spans="1:4">
      <c r="A74" s="21">
        <v>21003</v>
      </c>
      <c r="B74" s="49" t="s">
        <v>108</v>
      </c>
      <c r="C74" s="50">
        <v>2795</v>
      </c>
      <c r="D74" s="50"/>
    </row>
    <row r="75" customHeight="1" spans="1:4">
      <c r="A75" s="21">
        <v>21004</v>
      </c>
      <c r="B75" s="49" t="s">
        <v>109</v>
      </c>
      <c r="C75" s="50">
        <v>4945</v>
      </c>
      <c r="D75" s="50"/>
    </row>
    <row r="76" customHeight="1" spans="1:4">
      <c r="A76" s="21">
        <v>21007</v>
      </c>
      <c r="B76" s="49" t="s">
        <v>110</v>
      </c>
      <c r="C76" s="50">
        <v>1392</v>
      </c>
      <c r="D76" s="50"/>
    </row>
    <row r="77" customHeight="1" spans="1:4">
      <c r="A77" s="21">
        <v>21011</v>
      </c>
      <c r="B77" s="49" t="s">
        <v>111</v>
      </c>
      <c r="C77" s="50">
        <v>2361</v>
      </c>
      <c r="D77" s="50"/>
    </row>
    <row r="78" customHeight="1" spans="1:4">
      <c r="A78" s="21">
        <v>21014</v>
      </c>
      <c r="B78" s="49" t="s">
        <v>112</v>
      </c>
      <c r="C78" s="50">
        <v>71</v>
      </c>
      <c r="D78" s="50"/>
    </row>
    <row r="79" customHeight="1" spans="1:4">
      <c r="A79" s="21">
        <v>21015</v>
      </c>
      <c r="B79" s="49" t="s">
        <v>113</v>
      </c>
      <c r="C79" s="50">
        <v>399</v>
      </c>
      <c r="D79" s="50"/>
    </row>
    <row r="80" customHeight="1" spans="1:4">
      <c r="A80" s="21">
        <v>21016</v>
      </c>
      <c r="B80" s="49" t="s">
        <v>114</v>
      </c>
      <c r="C80" s="50">
        <v>3262</v>
      </c>
      <c r="D80" s="50"/>
    </row>
    <row r="81" customHeight="1" spans="1:4">
      <c r="A81" s="21">
        <v>21017</v>
      </c>
      <c r="B81" s="49" t="s">
        <v>115</v>
      </c>
      <c r="C81" s="50">
        <v>20</v>
      </c>
      <c r="D81" s="50"/>
    </row>
    <row r="82" customHeight="1" spans="1:4">
      <c r="A82" s="21">
        <v>21099</v>
      </c>
      <c r="B82" s="49" t="s">
        <v>116</v>
      </c>
      <c r="C82" s="50">
        <v>348</v>
      </c>
      <c r="D82" s="50"/>
    </row>
    <row r="83" customHeight="1" spans="1:4">
      <c r="A83" s="46">
        <v>211</v>
      </c>
      <c r="B83" s="47" t="s">
        <v>117</v>
      </c>
      <c r="C83" s="48">
        <f>SUM(C84:C87)</f>
        <v>4356</v>
      </c>
      <c r="D83" s="48"/>
    </row>
    <row r="84" customHeight="1" spans="1:4">
      <c r="A84" s="21">
        <v>21101</v>
      </c>
      <c r="B84" s="49" t="s">
        <v>118</v>
      </c>
      <c r="C84" s="50">
        <v>625</v>
      </c>
      <c r="D84" s="50"/>
    </row>
    <row r="85" customHeight="1" spans="1:4">
      <c r="A85" s="21">
        <v>21103</v>
      </c>
      <c r="B85" s="49" t="s">
        <v>119</v>
      </c>
      <c r="C85" s="50">
        <v>3565</v>
      </c>
      <c r="D85" s="50"/>
    </row>
    <row r="86" customHeight="1" spans="1:4">
      <c r="A86" s="21">
        <v>21105</v>
      </c>
      <c r="B86" s="49" t="s">
        <v>120</v>
      </c>
      <c r="C86" s="50">
        <v>20</v>
      </c>
      <c r="D86" s="50"/>
    </row>
    <row r="87" customHeight="1" spans="1:4">
      <c r="A87" s="21">
        <v>21199</v>
      </c>
      <c r="B87" s="49" t="s">
        <v>121</v>
      </c>
      <c r="C87" s="50">
        <v>146</v>
      </c>
      <c r="D87" s="50"/>
    </row>
    <row r="88" customHeight="1" spans="1:4">
      <c r="A88" s="46">
        <v>212</v>
      </c>
      <c r="B88" s="47" t="s">
        <v>122</v>
      </c>
      <c r="C88" s="48">
        <f>SUM(C89:C92)</f>
        <v>25671</v>
      </c>
      <c r="D88" s="48"/>
    </row>
    <row r="89" customHeight="1" spans="1:4">
      <c r="A89" s="21">
        <v>21201</v>
      </c>
      <c r="B89" s="49" t="s">
        <v>123</v>
      </c>
      <c r="C89" s="50">
        <v>3531</v>
      </c>
      <c r="D89" s="50"/>
    </row>
    <row r="90" customHeight="1" spans="1:4">
      <c r="A90" s="21">
        <v>21203</v>
      </c>
      <c r="B90" s="49" t="s">
        <v>124</v>
      </c>
      <c r="C90" s="50">
        <v>7854</v>
      </c>
      <c r="D90" s="50"/>
    </row>
    <row r="91" customHeight="1" spans="1:4">
      <c r="A91" s="21">
        <v>21205</v>
      </c>
      <c r="B91" s="49" t="s">
        <v>125</v>
      </c>
      <c r="C91" s="50">
        <v>6247</v>
      </c>
      <c r="D91" s="50"/>
    </row>
    <row r="92" customHeight="1" spans="1:4">
      <c r="A92" s="21">
        <v>21299</v>
      </c>
      <c r="B92" s="49" t="s">
        <v>126</v>
      </c>
      <c r="C92" s="50">
        <v>8039</v>
      </c>
      <c r="D92" s="50"/>
    </row>
    <row r="93" customHeight="1" spans="1:4">
      <c r="A93" s="46">
        <v>213</v>
      </c>
      <c r="B93" s="47" t="s">
        <v>127</v>
      </c>
      <c r="C93" s="48">
        <f>SUM(C94:C99)</f>
        <v>19545</v>
      </c>
      <c r="D93" s="48"/>
    </row>
    <row r="94" customHeight="1" spans="1:4">
      <c r="A94" s="21">
        <v>21301</v>
      </c>
      <c r="B94" s="49" t="s">
        <v>128</v>
      </c>
      <c r="C94" s="50">
        <v>4740</v>
      </c>
      <c r="D94" s="50"/>
    </row>
    <row r="95" customHeight="1" spans="1:4">
      <c r="A95" s="21">
        <v>21302</v>
      </c>
      <c r="B95" s="49" t="s">
        <v>129</v>
      </c>
      <c r="C95" s="50">
        <v>1600</v>
      </c>
      <c r="D95" s="50"/>
    </row>
    <row r="96" customHeight="1" spans="1:4">
      <c r="A96" s="21">
        <v>21303</v>
      </c>
      <c r="B96" s="49" t="s">
        <v>130</v>
      </c>
      <c r="C96" s="50">
        <v>7367</v>
      </c>
      <c r="D96" s="50"/>
    </row>
    <row r="97" customHeight="1" spans="1:4">
      <c r="A97" s="21">
        <v>21305</v>
      </c>
      <c r="B97" s="49" t="s">
        <v>131</v>
      </c>
      <c r="C97" s="50">
        <v>3483</v>
      </c>
      <c r="D97" s="50"/>
    </row>
    <row r="98" customHeight="1" spans="1:4">
      <c r="A98" s="21">
        <v>21307</v>
      </c>
      <c r="B98" s="49" t="s">
        <v>132</v>
      </c>
      <c r="C98" s="50">
        <v>2007</v>
      </c>
      <c r="D98" s="50"/>
    </row>
    <row r="99" customHeight="1" spans="1:4">
      <c r="A99" s="21">
        <v>21308</v>
      </c>
      <c r="B99" s="49" t="s">
        <v>133</v>
      </c>
      <c r="C99" s="50">
        <v>348</v>
      </c>
      <c r="D99" s="50"/>
    </row>
    <row r="100" customHeight="1" spans="1:4">
      <c r="A100" s="46">
        <v>214</v>
      </c>
      <c r="B100" s="47" t="s">
        <v>134</v>
      </c>
      <c r="C100" s="48">
        <f>SUM(C101:C102)</f>
        <v>2158</v>
      </c>
      <c r="D100" s="48"/>
    </row>
    <row r="101" customHeight="1" spans="1:4">
      <c r="A101" s="21">
        <v>21401</v>
      </c>
      <c r="B101" s="49" t="s">
        <v>135</v>
      </c>
      <c r="C101" s="50">
        <v>2050</v>
      </c>
      <c r="D101" s="50"/>
    </row>
    <row r="102" customHeight="1" spans="1:4">
      <c r="A102" s="21">
        <v>21499</v>
      </c>
      <c r="B102" s="49" t="s">
        <v>136</v>
      </c>
      <c r="C102" s="50">
        <v>108</v>
      </c>
      <c r="D102" s="50"/>
    </row>
    <row r="103" customHeight="1" spans="1:4">
      <c r="A103" s="46">
        <v>215</v>
      </c>
      <c r="B103" s="47" t="s">
        <v>137</v>
      </c>
      <c r="C103" s="48">
        <f>SUM(C104:C106)</f>
        <v>2225</v>
      </c>
      <c r="D103" s="48"/>
    </row>
    <row r="104" customHeight="1" spans="1:4">
      <c r="A104" s="21">
        <v>21505</v>
      </c>
      <c r="B104" s="49" t="s">
        <v>138</v>
      </c>
      <c r="C104" s="50">
        <v>654</v>
      </c>
      <c r="D104" s="50"/>
    </row>
    <row r="105" customHeight="1" spans="1:4">
      <c r="A105" s="21">
        <v>21508</v>
      </c>
      <c r="B105" s="49" t="s">
        <v>139</v>
      </c>
      <c r="C105" s="50">
        <v>681</v>
      </c>
      <c r="D105" s="50"/>
    </row>
    <row r="106" customHeight="1" spans="1:4">
      <c r="A106" s="21">
        <v>21599</v>
      </c>
      <c r="B106" s="49" t="s">
        <v>140</v>
      </c>
      <c r="C106" s="50">
        <v>890</v>
      </c>
      <c r="D106" s="50"/>
    </row>
    <row r="107" customHeight="1" spans="1:4">
      <c r="A107" s="46">
        <v>216</v>
      </c>
      <c r="B107" s="47" t="s">
        <v>141</v>
      </c>
      <c r="C107" s="48">
        <f>SUM(C108:C110)</f>
        <v>712</v>
      </c>
      <c r="D107" s="48"/>
    </row>
    <row r="108" customHeight="1" spans="1:4">
      <c r="A108" s="21">
        <v>21602</v>
      </c>
      <c r="B108" s="49" t="s">
        <v>142</v>
      </c>
      <c r="C108" s="50">
        <v>243</v>
      </c>
      <c r="D108" s="50"/>
    </row>
    <row r="109" customHeight="1" spans="1:4">
      <c r="A109" s="21">
        <v>21606</v>
      </c>
      <c r="B109" s="49" t="s">
        <v>143</v>
      </c>
      <c r="C109" s="50">
        <v>309</v>
      </c>
      <c r="D109" s="50"/>
    </row>
    <row r="110" customHeight="1" spans="1:4">
      <c r="A110" s="21">
        <v>21699</v>
      </c>
      <c r="B110" s="49" t="s">
        <v>144</v>
      </c>
      <c r="C110" s="50">
        <v>160</v>
      </c>
      <c r="D110" s="50"/>
    </row>
    <row r="111" customHeight="1" spans="1:4">
      <c r="A111" s="46">
        <v>217</v>
      </c>
      <c r="B111" s="47" t="s">
        <v>145</v>
      </c>
      <c r="C111" s="48">
        <f>SUM(C112)</f>
        <v>10</v>
      </c>
      <c r="D111" s="48"/>
    </row>
    <row r="112" customHeight="1" spans="1:4">
      <c r="A112" s="21">
        <v>21703</v>
      </c>
      <c r="B112" s="49" t="s">
        <v>146</v>
      </c>
      <c r="C112" s="50">
        <v>10</v>
      </c>
      <c r="D112" s="50"/>
    </row>
    <row r="113" customHeight="1" spans="1:4">
      <c r="A113" s="46">
        <v>220</v>
      </c>
      <c r="B113" s="47" t="s">
        <v>147</v>
      </c>
      <c r="C113" s="48">
        <f>SUM(C114:C115)</f>
        <v>80</v>
      </c>
      <c r="D113" s="48"/>
    </row>
    <row r="114" customHeight="1" spans="1:4">
      <c r="A114" s="21">
        <v>22001</v>
      </c>
      <c r="B114" s="49" t="s">
        <v>148</v>
      </c>
      <c r="C114" s="50">
        <v>43</v>
      </c>
      <c r="D114" s="50"/>
    </row>
    <row r="115" customHeight="1" spans="1:4">
      <c r="A115" s="21">
        <v>22005</v>
      </c>
      <c r="B115" s="49" t="s">
        <v>149</v>
      </c>
      <c r="C115" s="50">
        <v>37</v>
      </c>
      <c r="D115" s="50"/>
    </row>
    <row r="116" customHeight="1" spans="1:4">
      <c r="A116" s="46">
        <v>221</v>
      </c>
      <c r="B116" s="47" t="s">
        <v>150</v>
      </c>
      <c r="C116" s="48">
        <f>SUM(C117:C118)</f>
        <v>17169</v>
      </c>
      <c r="D116" s="48"/>
    </row>
    <row r="117" customHeight="1" spans="1:4">
      <c r="A117" s="21">
        <v>22101</v>
      </c>
      <c r="B117" s="49" t="s">
        <v>151</v>
      </c>
      <c r="C117" s="50">
        <v>14789</v>
      </c>
      <c r="D117" s="50"/>
    </row>
    <row r="118" customHeight="1" spans="1:4">
      <c r="A118" s="21">
        <v>22102</v>
      </c>
      <c r="B118" s="49" t="s">
        <v>152</v>
      </c>
      <c r="C118" s="50">
        <v>2380</v>
      </c>
      <c r="D118" s="50"/>
    </row>
    <row r="119" customHeight="1" spans="1:4">
      <c r="A119" s="46">
        <v>222</v>
      </c>
      <c r="B119" s="47" t="s">
        <v>153</v>
      </c>
      <c r="C119" s="48">
        <f>SUM(C120:C121)</f>
        <v>712</v>
      </c>
      <c r="D119" s="48"/>
    </row>
    <row r="120" customHeight="1" spans="1:4">
      <c r="A120" s="21">
        <v>22201</v>
      </c>
      <c r="B120" s="49" t="s">
        <v>154</v>
      </c>
      <c r="C120" s="50">
        <v>712</v>
      </c>
      <c r="D120" s="50"/>
    </row>
    <row r="121" customHeight="1" spans="1:4">
      <c r="A121" s="21">
        <v>22099</v>
      </c>
      <c r="B121" s="49" t="s">
        <v>155</v>
      </c>
      <c r="C121" s="50">
        <v>0</v>
      </c>
      <c r="D121" s="50"/>
    </row>
    <row r="122" customHeight="1" spans="1:4">
      <c r="A122" s="46">
        <v>224</v>
      </c>
      <c r="B122" s="47" t="s">
        <v>156</v>
      </c>
      <c r="C122" s="48">
        <f>SUM(C123:C127)</f>
        <v>2980</v>
      </c>
      <c r="D122" s="48"/>
    </row>
    <row r="123" customHeight="1" spans="1:4">
      <c r="A123" s="21">
        <v>22401</v>
      </c>
      <c r="B123" s="49" t="s">
        <v>157</v>
      </c>
      <c r="C123" s="50">
        <v>327</v>
      </c>
      <c r="D123" s="50"/>
    </row>
    <row r="124" customHeight="1" spans="1:4">
      <c r="A124" s="21">
        <v>22402</v>
      </c>
      <c r="B124" s="49" t="s">
        <v>158</v>
      </c>
      <c r="C124" s="50">
        <v>880</v>
      </c>
      <c r="D124" s="50"/>
    </row>
    <row r="125" customHeight="1" spans="1:4">
      <c r="A125" s="21">
        <v>22405</v>
      </c>
      <c r="B125" s="49" t="s">
        <v>159</v>
      </c>
      <c r="C125" s="50">
        <v>14</v>
      </c>
      <c r="D125" s="50"/>
    </row>
    <row r="126" customHeight="1" spans="1:4">
      <c r="A126" s="21">
        <v>22406</v>
      </c>
      <c r="B126" s="49" t="s">
        <v>160</v>
      </c>
      <c r="C126" s="50">
        <v>1711</v>
      </c>
      <c r="D126" s="50"/>
    </row>
    <row r="127" customHeight="1" spans="1:4">
      <c r="A127" s="21">
        <v>22407</v>
      </c>
      <c r="B127" s="49" t="s">
        <v>161</v>
      </c>
      <c r="C127" s="50">
        <v>48</v>
      </c>
      <c r="D127" s="50"/>
    </row>
    <row r="128" customHeight="1" spans="1:4">
      <c r="A128" s="46">
        <v>229</v>
      </c>
      <c r="B128" s="47" t="s">
        <v>162</v>
      </c>
      <c r="C128" s="48">
        <f>SUM(C129)</f>
        <v>50</v>
      </c>
      <c r="D128" s="48"/>
    </row>
    <row r="129" customHeight="1" spans="1:4">
      <c r="A129" s="21">
        <v>22999</v>
      </c>
      <c r="B129" s="49" t="s">
        <v>162</v>
      </c>
      <c r="C129" s="50">
        <v>50</v>
      </c>
      <c r="D129" s="50"/>
    </row>
    <row r="130" customHeight="1" spans="1:4">
      <c r="A130" s="46">
        <v>232</v>
      </c>
      <c r="B130" s="47" t="s">
        <v>163</v>
      </c>
      <c r="C130" s="48">
        <f>SUM(C131)</f>
        <v>2762</v>
      </c>
      <c r="D130" s="48"/>
    </row>
    <row r="131" customHeight="1" spans="1:4">
      <c r="A131" s="21">
        <v>23203</v>
      </c>
      <c r="B131" s="49" t="s">
        <v>164</v>
      </c>
      <c r="C131" s="50">
        <v>2762</v>
      </c>
      <c r="D131" s="50"/>
    </row>
    <row r="132" s="43" customFormat="1" customHeight="1" spans="1:4">
      <c r="A132" s="52"/>
      <c r="B132" s="52" t="s">
        <v>165</v>
      </c>
      <c r="C132" s="53">
        <f>SUM(C130,C128,C122,C119,C116,C113,C111,C107,C103,C100,C93,C88,C83,C71,C56,C50,C45,C37,C31,C29,C5)</f>
        <v>235788</v>
      </c>
      <c r="D132" s="53"/>
    </row>
  </sheetData>
  <mergeCells count="2">
    <mergeCell ref="A1:B1"/>
    <mergeCell ref="A2:D2"/>
  </mergeCells>
  <pageMargins left="0.751388888888889" right="0.751388888888889" top="0.629861111111111" bottom="0.747916666666667" header="0.354166666666667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O25"/>
  <sheetViews>
    <sheetView tabSelected="1" zoomScale="90" zoomScaleNormal="90" workbookViewId="0">
      <selection activeCell="S12" sqref="S12"/>
    </sheetView>
  </sheetViews>
  <sheetFormatPr defaultColWidth="8.89166666666667" defaultRowHeight="25" customHeight="1"/>
  <cols>
    <col min="1" max="1" width="26.875" style="4" customWidth="1"/>
    <col min="2" max="4" width="10.125" style="5" customWidth="1"/>
    <col min="5" max="7" width="10.125" style="4" customWidth="1"/>
    <col min="8" max="8" width="8.89166666666667" style="4"/>
    <col min="9" max="9" width="29.8916666666667" style="4" customWidth="1"/>
    <col min="10" max="13" width="10.125" style="6" customWidth="1"/>
    <col min="14" max="15" width="10.125" style="4" customWidth="1"/>
    <col min="16" max="16384" width="8.89166666666667" style="4"/>
  </cols>
  <sheetData>
    <row r="1" customHeight="1" spans="1:15">
      <c r="A1" s="7" t="s">
        <v>166</v>
      </c>
      <c r="B1" s="7"/>
      <c r="O1" s="27"/>
    </row>
    <row r="2" customHeight="1" spans="1:15">
      <c r="A2" s="8" t="s">
        <v>167</v>
      </c>
      <c r="B2" s="9"/>
      <c r="C2" s="9"/>
      <c r="D2" s="9"/>
      <c r="E2" s="8"/>
      <c r="F2" s="8"/>
      <c r="G2" s="8"/>
      <c r="H2" s="8"/>
      <c r="I2" s="8"/>
      <c r="J2" s="28"/>
      <c r="K2" s="28"/>
      <c r="L2" s="28"/>
      <c r="M2" s="28"/>
      <c r="N2" s="8"/>
      <c r="O2" s="29"/>
    </row>
    <row r="3" customHeight="1" spans="1:1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30"/>
      <c r="K3" s="30"/>
      <c r="L3" s="30"/>
      <c r="M3" s="30"/>
      <c r="N3" s="10"/>
      <c r="O3" s="31"/>
    </row>
    <row r="4" s="1" customFormat="1" customHeight="1" spans="1:15">
      <c r="A4" s="11" t="s">
        <v>168</v>
      </c>
      <c r="B4" s="12" t="s">
        <v>169</v>
      </c>
      <c r="C4" s="12" t="s">
        <v>170</v>
      </c>
      <c r="D4" s="12" t="s">
        <v>171</v>
      </c>
      <c r="E4" s="11" t="s">
        <v>8</v>
      </c>
      <c r="F4" s="11" t="s">
        <v>37</v>
      </c>
      <c r="G4" s="11"/>
      <c r="H4" s="11" t="s">
        <v>172</v>
      </c>
      <c r="I4" s="11" t="s">
        <v>173</v>
      </c>
      <c r="J4" s="32" t="s">
        <v>169</v>
      </c>
      <c r="K4" s="32" t="s">
        <v>170</v>
      </c>
      <c r="L4" s="32" t="s">
        <v>171</v>
      </c>
      <c r="M4" s="33" t="s">
        <v>8</v>
      </c>
      <c r="N4" s="11" t="s">
        <v>37</v>
      </c>
      <c r="O4" s="11"/>
    </row>
    <row r="5" s="1" customFormat="1" ht="34" customHeight="1" spans="1:15">
      <c r="A5" s="11"/>
      <c r="B5" s="13"/>
      <c r="C5" s="13"/>
      <c r="D5" s="12"/>
      <c r="E5" s="11"/>
      <c r="F5" s="12" t="s">
        <v>9</v>
      </c>
      <c r="G5" s="12" t="s">
        <v>10</v>
      </c>
      <c r="H5" s="11"/>
      <c r="I5" s="11"/>
      <c r="J5" s="34"/>
      <c r="K5" s="34"/>
      <c r="L5" s="32"/>
      <c r="M5" s="33"/>
      <c r="N5" s="12" t="s">
        <v>9</v>
      </c>
      <c r="O5" s="12" t="s">
        <v>10</v>
      </c>
    </row>
    <row r="6" s="2" customFormat="1" ht="29" customHeight="1" spans="1:15">
      <c r="A6" s="14" t="s">
        <v>174</v>
      </c>
      <c r="B6" s="15">
        <f>B7+B14</f>
        <v>132</v>
      </c>
      <c r="C6" s="15">
        <f>C7+C14</f>
        <v>60</v>
      </c>
      <c r="D6" s="15">
        <f>D7+D14</f>
        <v>472</v>
      </c>
      <c r="E6" s="15">
        <f>E7+E14</f>
        <v>472</v>
      </c>
      <c r="F6" s="16">
        <f t="shared" ref="F6:F20" si="0">E6-C6</f>
        <v>412</v>
      </c>
      <c r="G6" s="17">
        <f t="shared" ref="G6:G20" si="1">E6-B6</f>
        <v>340</v>
      </c>
      <c r="H6" s="18">
        <v>206</v>
      </c>
      <c r="I6" s="35" t="s">
        <v>79</v>
      </c>
      <c r="J6" s="36"/>
      <c r="K6" s="36"/>
      <c r="L6" s="36"/>
      <c r="M6" s="36"/>
      <c r="N6" s="37"/>
      <c r="O6" s="38"/>
    </row>
    <row r="7" s="2" customFormat="1" ht="29" customHeight="1" spans="1:15">
      <c r="A7" s="14" t="s">
        <v>175</v>
      </c>
      <c r="B7" s="15">
        <f>SUM(B8:B13)</f>
        <v>59</v>
      </c>
      <c r="C7" s="15">
        <f>SUM(C8:C13)</f>
        <v>0</v>
      </c>
      <c r="D7" s="15">
        <f>SUM(D8:D13)</f>
        <v>122</v>
      </c>
      <c r="E7" s="15">
        <f>SUM(E8:E13)</f>
        <v>122</v>
      </c>
      <c r="F7" s="16">
        <f t="shared" si="0"/>
        <v>122</v>
      </c>
      <c r="G7" s="17">
        <f t="shared" si="1"/>
        <v>63</v>
      </c>
      <c r="H7" s="18">
        <v>207</v>
      </c>
      <c r="I7" s="35" t="s">
        <v>176</v>
      </c>
      <c r="J7" s="36">
        <f t="shared" ref="J7:M7" si="2">J8</f>
        <v>0</v>
      </c>
      <c r="K7" s="36">
        <f t="shared" si="2"/>
        <v>0</v>
      </c>
      <c r="L7" s="36">
        <f t="shared" si="2"/>
        <v>2</v>
      </c>
      <c r="M7" s="36">
        <f t="shared" si="2"/>
        <v>2</v>
      </c>
      <c r="N7" s="37">
        <f t="shared" ref="N7:N14" si="3">M7-K7</f>
        <v>2</v>
      </c>
      <c r="O7" s="38">
        <f t="shared" ref="O7:O14" si="4">M7-J7</f>
        <v>2</v>
      </c>
    </row>
    <row r="8" s="2" customFormat="1" ht="29" customHeight="1" spans="1:15">
      <c r="A8" s="19" t="s">
        <v>177</v>
      </c>
      <c r="B8" s="15"/>
      <c r="C8" s="15"/>
      <c r="D8" s="15"/>
      <c r="E8" s="15"/>
      <c r="F8" s="16">
        <f t="shared" si="0"/>
        <v>0</v>
      </c>
      <c r="G8" s="17">
        <f t="shared" si="1"/>
        <v>0</v>
      </c>
      <c r="H8" s="20">
        <v>20707</v>
      </c>
      <c r="I8" s="20" t="s">
        <v>178</v>
      </c>
      <c r="J8" s="39"/>
      <c r="K8" s="39"/>
      <c r="L8" s="40">
        <v>2</v>
      </c>
      <c r="M8" s="39">
        <v>2</v>
      </c>
      <c r="N8" s="37">
        <f t="shared" si="3"/>
        <v>2</v>
      </c>
      <c r="O8" s="38">
        <f t="shared" si="4"/>
        <v>2</v>
      </c>
    </row>
    <row r="9" s="2" customFormat="1" ht="29" customHeight="1" spans="1:15">
      <c r="A9" s="19" t="s">
        <v>179</v>
      </c>
      <c r="B9" s="15"/>
      <c r="C9" s="15"/>
      <c r="D9" s="15"/>
      <c r="E9" s="15"/>
      <c r="F9" s="16">
        <f t="shared" si="0"/>
        <v>0</v>
      </c>
      <c r="G9" s="17">
        <f t="shared" si="1"/>
        <v>0</v>
      </c>
      <c r="H9" s="18">
        <v>211</v>
      </c>
      <c r="I9" s="35" t="s">
        <v>117</v>
      </c>
      <c r="J9" s="36"/>
      <c r="K9" s="41"/>
      <c r="L9" s="36"/>
      <c r="M9" s="36"/>
      <c r="N9" s="37"/>
      <c r="O9" s="38"/>
    </row>
    <row r="10" s="2" customFormat="1" ht="29" customHeight="1" spans="1:15">
      <c r="A10" s="19" t="s">
        <v>180</v>
      </c>
      <c r="B10" s="15"/>
      <c r="C10" s="15"/>
      <c r="D10" s="15"/>
      <c r="E10" s="15"/>
      <c r="F10" s="16">
        <f t="shared" si="0"/>
        <v>0</v>
      </c>
      <c r="G10" s="17">
        <f t="shared" si="1"/>
        <v>0</v>
      </c>
      <c r="H10" s="18">
        <v>212</v>
      </c>
      <c r="I10" s="35" t="s">
        <v>181</v>
      </c>
      <c r="J10" s="36">
        <f t="shared" ref="J10:M10" si="5">J11</f>
        <v>12902</v>
      </c>
      <c r="K10" s="36">
        <f t="shared" si="5"/>
        <v>1392.19</v>
      </c>
      <c r="L10" s="36">
        <f t="shared" si="5"/>
        <v>4343</v>
      </c>
      <c r="M10" s="36">
        <f t="shared" si="5"/>
        <v>5345</v>
      </c>
      <c r="N10" s="37">
        <f t="shared" si="3"/>
        <v>3952.81</v>
      </c>
      <c r="O10" s="38">
        <f t="shared" si="4"/>
        <v>-7557</v>
      </c>
    </row>
    <row r="11" s="2" customFormat="1" ht="29" customHeight="1" spans="1:15">
      <c r="A11" s="19" t="s">
        <v>182</v>
      </c>
      <c r="B11" s="15"/>
      <c r="C11" s="15"/>
      <c r="D11" s="15">
        <v>64</v>
      </c>
      <c r="E11" s="15">
        <v>64</v>
      </c>
      <c r="F11" s="16">
        <f t="shared" si="0"/>
        <v>64</v>
      </c>
      <c r="G11" s="17">
        <f t="shared" si="1"/>
        <v>64</v>
      </c>
      <c r="H11" s="20">
        <v>21208</v>
      </c>
      <c r="I11" s="20" t="s">
        <v>183</v>
      </c>
      <c r="J11" s="40">
        <v>12902</v>
      </c>
      <c r="K11" s="40">
        <v>1392.19</v>
      </c>
      <c r="L11" s="40">
        <v>4343</v>
      </c>
      <c r="M11" s="39">
        <v>5345</v>
      </c>
      <c r="N11" s="37">
        <f t="shared" si="3"/>
        <v>3952.81</v>
      </c>
      <c r="O11" s="38">
        <f t="shared" si="4"/>
        <v>-7557</v>
      </c>
    </row>
    <row r="12" s="2" customFormat="1" ht="29" customHeight="1" spans="1:15">
      <c r="A12" s="19" t="s">
        <v>184</v>
      </c>
      <c r="B12" s="15">
        <v>59</v>
      </c>
      <c r="C12" s="15"/>
      <c r="D12" s="15">
        <v>58</v>
      </c>
      <c r="E12" s="15">
        <v>58</v>
      </c>
      <c r="F12" s="16">
        <f t="shared" si="0"/>
        <v>58</v>
      </c>
      <c r="G12" s="17">
        <f t="shared" si="1"/>
        <v>-1</v>
      </c>
      <c r="H12" s="18">
        <v>213</v>
      </c>
      <c r="I12" s="35" t="s">
        <v>127</v>
      </c>
      <c r="J12" s="36">
        <f t="shared" ref="J12:M12" si="6">J13+J14</f>
        <v>27</v>
      </c>
      <c r="K12" s="36">
        <f t="shared" si="6"/>
        <v>3</v>
      </c>
      <c r="L12" s="36">
        <f t="shared" si="6"/>
        <v>6</v>
      </c>
      <c r="M12" s="36">
        <f t="shared" si="6"/>
        <v>6</v>
      </c>
      <c r="N12" s="37">
        <f t="shared" si="3"/>
        <v>3</v>
      </c>
      <c r="O12" s="38">
        <f t="shared" si="4"/>
        <v>-21</v>
      </c>
    </row>
    <row r="13" s="2" customFormat="1" ht="29" customHeight="1" spans="1:15">
      <c r="A13" s="19" t="s">
        <v>185</v>
      </c>
      <c r="B13" s="15"/>
      <c r="C13" s="15"/>
      <c r="D13" s="15"/>
      <c r="E13" s="15"/>
      <c r="F13" s="16">
        <f t="shared" si="0"/>
        <v>0</v>
      </c>
      <c r="G13" s="17">
        <f t="shared" si="1"/>
        <v>0</v>
      </c>
      <c r="H13" s="20">
        <v>21366</v>
      </c>
      <c r="I13" s="20" t="s">
        <v>186</v>
      </c>
      <c r="J13" s="40">
        <v>27</v>
      </c>
      <c r="K13" s="40">
        <v>3</v>
      </c>
      <c r="L13" s="39"/>
      <c r="M13" s="39">
        <v>0</v>
      </c>
      <c r="N13" s="37">
        <f t="shared" si="3"/>
        <v>-3</v>
      </c>
      <c r="O13" s="38">
        <f t="shared" si="4"/>
        <v>-27</v>
      </c>
    </row>
    <row r="14" s="2" customFormat="1" ht="29" customHeight="1" spans="1:15">
      <c r="A14" s="14" t="s">
        <v>187</v>
      </c>
      <c r="B14" s="15">
        <v>73</v>
      </c>
      <c r="C14" s="15">
        <v>60</v>
      </c>
      <c r="D14" s="15">
        <v>350</v>
      </c>
      <c r="E14" s="15">
        <v>350</v>
      </c>
      <c r="F14" s="16">
        <f t="shared" si="0"/>
        <v>290</v>
      </c>
      <c r="G14" s="17">
        <f t="shared" si="1"/>
        <v>277</v>
      </c>
      <c r="H14" s="20">
        <v>21372</v>
      </c>
      <c r="I14" s="20" t="s">
        <v>188</v>
      </c>
      <c r="J14" s="39"/>
      <c r="K14" s="41"/>
      <c r="L14" s="40">
        <v>6</v>
      </c>
      <c r="M14" s="39">
        <v>6</v>
      </c>
      <c r="N14" s="37">
        <f t="shared" si="3"/>
        <v>6</v>
      </c>
      <c r="O14" s="38">
        <f t="shared" si="4"/>
        <v>6</v>
      </c>
    </row>
    <row r="15" s="2" customFormat="1" ht="29" customHeight="1" spans="1:15">
      <c r="A15" s="14" t="s">
        <v>189</v>
      </c>
      <c r="B15" s="15"/>
      <c r="C15" s="15"/>
      <c r="D15" s="15"/>
      <c r="E15" s="15"/>
      <c r="F15" s="16">
        <f t="shared" si="0"/>
        <v>0</v>
      </c>
      <c r="G15" s="17">
        <f t="shared" si="1"/>
        <v>0</v>
      </c>
      <c r="H15" s="18">
        <v>214</v>
      </c>
      <c r="I15" s="35" t="s">
        <v>134</v>
      </c>
      <c r="J15" s="36"/>
      <c r="K15" s="39"/>
      <c r="L15" s="36"/>
      <c r="M15" s="36"/>
      <c r="N15" s="37"/>
      <c r="O15" s="38"/>
    </row>
    <row r="16" s="2" customFormat="1" ht="29" customHeight="1" spans="1:15">
      <c r="A16" s="14" t="s">
        <v>190</v>
      </c>
      <c r="B16" s="15">
        <f>B17+B18</f>
        <v>62445</v>
      </c>
      <c r="C16" s="15">
        <f>C17+C18</f>
        <v>0</v>
      </c>
      <c r="D16" s="15">
        <f>D17+D18</f>
        <v>124467</v>
      </c>
      <c r="E16" s="15">
        <f>E17+E18</f>
        <v>124467</v>
      </c>
      <c r="F16" s="16">
        <f t="shared" si="0"/>
        <v>124467</v>
      </c>
      <c r="G16" s="17">
        <f t="shared" si="1"/>
        <v>62022</v>
      </c>
      <c r="H16" s="18">
        <v>215</v>
      </c>
      <c r="I16" s="35" t="s">
        <v>191</v>
      </c>
      <c r="J16" s="36">
        <f t="shared" ref="J16:M16" si="7">J17</f>
        <v>0</v>
      </c>
      <c r="K16" s="36">
        <f t="shared" si="7"/>
        <v>0</v>
      </c>
      <c r="L16" s="36">
        <f t="shared" si="7"/>
        <v>1</v>
      </c>
      <c r="M16" s="36">
        <f t="shared" si="7"/>
        <v>6</v>
      </c>
      <c r="N16" s="37">
        <f t="shared" ref="N16:N24" si="8">M16-K16</f>
        <v>6</v>
      </c>
      <c r="O16" s="38">
        <f t="shared" ref="O16:O24" si="9">M16-J16</f>
        <v>6</v>
      </c>
    </row>
    <row r="17" s="2" customFormat="1" ht="29" customHeight="1" spans="1:15">
      <c r="A17" s="19" t="s">
        <v>192</v>
      </c>
      <c r="B17" s="15">
        <v>4745</v>
      </c>
      <c r="C17" s="15"/>
      <c r="D17" s="15">
        <v>13867</v>
      </c>
      <c r="E17" s="15">
        <v>13867</v>
      </c>
      <c r="F17" s="16">
        <f t="shared" si="0"/>
        <v>13867</v>
      </c>
      <c r="G17" s="17">
        <f t="shared" si="1"/>
        <v>9122</v>
      </c>
      <c r="H17" s="20">
        <v>21598</v>
      </c>
      <c r="I17" s="20" t="s">
        <v>193</v>
      </c>
      <c r="J17" s="39"/>
      <c r="K17" s="39"/>
      <c r="L17" s="39">
        <v>1</v>
      </c>
      <c r="M17" s="39">
        <v>6</v>
      </c>
      <c r="N17" s="37">
        <f t="shared" si="8"/>
        <v>6</v>
      </c>
      <c r="O17" s="38">
        <f t="shared" si="9"/>
        <v>6</v>
      </c>
    </row>
    <row r="18" s="2" customFormat="1" ht="29" customHeight="1" spans="1:15">
      <c r="A18" s="19" t="s">
        <v>194</v>
      </c>
      <c r="B18" s="15">
        <v>57700</v>
      </c>
      <c r="C18" s="15"/>
      <c r="D18" s="15">
        <v>110600</v>
      </c>
      <c r="E18" s="15">
        <f>110600</f>
        <v>110600</v>
      </c>
      <c r="F18" s="16">
        <f t="shared" si="0"/>
        <v>110600</v>
      </c>
      <c r="G18" s="17">
        <f t="shared" si="1"/>
        <v>52900</v>
      </c>
      <c r="H18" s="18">
        <v>217</v>
      </c>
      <c r="I18" s="35" t="s">
        <v>145</v>
      </c>
      <c r="J18" s="36"/>
      <c r="K18" s="39"/>
      <c r="L18" s="36"/>
      <c r="M18" s="36"/>
      <c r="N18" s="37"/>
      <c r="O18" s="38"/>
    </row>
    <row r="19" s="2" customFormat="1" ht="29" customHeight="1" spans="1:15">
      <c r="A19" s="14" t="s">
        <v>195</v>
      </c>
      <c r="B19" s="15">
        <v>524</v>
      </c>
      <c r="C19" s="15">
        <v>2368</v>
      </c>
      <c r="D19" s="15">
        <v>4120</v>
      </c>
      <c r="E19" s="15">
        <v>4120</v>
      </c>
      <c r="F19" s="16">
        <f t="shared" si="0"/>
        <v>1752</v>
      </c>
      <c r="G19" s="17">
        <f t="shared" si="1"/>
        <v>3596</v>
      </c>
      <c r="H19" s="18">
        <v>229</v>
      </c>
      <c r="I19" s="35" t="s">
        <v>162</v>
      </c>
      <c r="J19" s="36">
        <f t="shared" ref="J19:M19" si="10">J20+J21</f>
        <v>45979</v>
      </c>
      <c r="K19" s="36">
        <f t="shared" si="10"/>
        <v>1033</v>
      </c>
      <c r="L19" s="36">
        <f t="shared" si="10"/>
        <v>106359</v>
      </c>
      <c r="M19" s="36">
        <f t="shared" si="10"/>
        <v>112752</v>
      </c>
      <c r="N19" s="37">
        <f t="shared" si="8"/>
        <v>111719</v>
      </c>
      <c r="O19" s="38">
        <f t="shared" si="9"/>
        <v>66773</v>
      </c>
    </row>
    <row r="20" s="2" customFormat="1" ht="29" customHeight="1" spans="1:15">
      <c r="A20" s="14" t="s">
        <v>196</v>
      </c>
      <c r="B20" s="15">
        <v>3941</v>
      </c>
      <c r="C20" s="15"/>
      <c r="D20" s="15"/>
      <c r="E20" s="15">
        <f>M23+M24-E14</f>
        <v>5291</v>
      </c>
      <c r="F20" s="16">
        <f t="shared" si="0"/>
        <v>5291</v>
      </c>
      <c r="G20" s="17">
        <f t="shared" si="1"/>
        <v>1350</v>
      </c>
      <c r="H20" s="20">
        <v>22904</v>
      </c>
      <c r="I20" s="20" t="s">
        <v>197</v>
      </c>
      <c r="J20" s="40">
        <v>45768</v>
      </c>
      <c r="K20" s="39">
        <v>1033</v>
      </c>
      <c r="L20" s="40">
        <v>106139</v>
      </c>
      <c r="M20" s="40">
        <f>110600+1932</f>
        <v>112532</v>
      </c>
      <c r="N20" s="37">
        <f t="shared" si="8"/>
        <v>111499</v>
      </c>
      <c r="O20" s="38">
        <f t="shared" si="9"/>
        <v>66764</v>
      </c>
    </row>
    <row r="21" s="2" customFormat="1" ht="29" customHeight="1" spans="1:15">
      <c r="A21" s="21"/>
      <c r="B21" s="22"/>
      <c r="C21" s="22"/>
      <c r="D21" s="22"/>
      <c r="E21" s="15"/>
      <c r="F21" s="16"/>
      <c r="G21" s="17"/>
      <c r="H21" s="20">
        <v>22960</v>
      </c>
      <c r="I21" s="20" t="s">
        <v>198</v>
      </c>
      <c r="J21" s="40">
        <v>211</v>
      </c>
      <c r="K21" s="36"/>
      <c r="L21" s="39">
        <v>220</v>
      </c>
      <c r="M21" s="39">
        <v>220</v>
      </c>
      <c r="N21" s="37">
        <f t="shared" si="8"/>
        <v>220</v>
      </c>
      <c r="O21" s="38">
        <f t="shared" si="9"/>
        <v>9</v>
      </c>
    </row>
    <row r="22" s="2" customFormat="1" ht="29" customHeight="1" spans="1:15">
      <c r="A22" s="23"/>
      <c r="B22" s="15"/>
      <c r="C22" s="15"/>
      <c r="D22" s="15"/>
      <c r="E22" s="15"/>
      <c r="F22" s="16"/>
      <c r="G22" s="17"/>
      <c r="H22" s="18">
        <v>232</v>
      </c>
      <c r="I22" s="42" t="s">
        <v>163</v>
      </c>
      <c r="J22" s="39">
        <f t="shared" ref="J22:M22" si="11">J23</f>
        <v>3953</v>
      </c>
      <c r="K22" s="39">
        <f t="shared" si="11"/>
        <v>0</v>
      </c>
      <c r="L22" s="39">
        <f t="shared" si="11"/>
        <v>0</v>
      </c>
      <c r="M22" s="39">
        <f t="shared" si="11"/>
        <v>5501</v>
      </c>
      <c r="N22" s="37">
        <f t="shared" si="8"/>
        <v>5501</v>
      </c>
      <c r="O22" s="38">
        <f t="shared" si="9"/>
        <v>1548</v>
      </c>
    </row>
    <row r="23" s="2" customFormat="1" ht="29" customHeight="1" spans="1:15">
      <c r="A23" s="23"/>
      <c r="B23" s="24"/>
      <c r="C23" s="24"/>
      <c r="D23" s="24"/>
      <c r="E23" s="24"/>
      <c r="F23" s="16"/>
      <c r="G23" s="17"/>
      <c r="H23" s="20">
        <v>23203</v>
      </c>
      <c r="I23" s="20" t="s">
        <v>164</v>
      </c>
      <c r="J23" s="40">
        <v>3953</v>
      </c>
      <c r="K23" s="36"/>
      <c r="L23" s="39"/>
      <c r="M23" s="39">
        <v>5501</v>
      </c>
      <c r="N23" s="37">
        <f t="shared" si="8"/>
        <v>5501</v>
      </c>
      <c r="O23" s="38">
        <f t="shared" si="9"/>
        <v>1548</v>
      </c>
    </row>
    <row r="24" s="2" customFormat="1" ht="29" customHeight="1" spans="1:15">
      <c r="A24" s="23"/>
      <c r="B24" s="24"/>
      <c r="C24" s="25"/>
      <c r="D24" s="24"/>
      <c r="E24" s="24"/>
      <c r="F24" s="16"/>
      <c r="G24" s="17"/>
      <c r="H24" s="18">
        <v>233</v>
      </c>
      <c r="I24" s="42" t="s">
        <v>199</v>
      </c>
      <c r="J24" s="40">
        <v>61</v>
      </c>
      <c r="K24" s="36"/>
      <c r="L24" s="36"/>
      <c r="M24" s="36">
        <v>140</v>
      </c>
      <c r="N24" s="37">
        <f t="shared" si="8"/>
        <v>140</v>
      </c>
      <c r="O24" s="38">
        <f t="shared" si="9"/>
        <v>79</v>
      </c>
    </row>
    <row r="25" s="3" customFormat="1" ht="27" customHeight="1" spans="1:15">
      <c r="A25" s="26" t="s">
        <v>200</v>
      </c>
      <c r="B25" s="11">
        <f t="shared" ref="B25:G25" si="12">B6+B15+B16+B19+B20</f>
        <v>67042</v>
      </c>
      <c r="C25" s="11">
        <f t="shared" si="12"/>
        <v>2428</v>
      </c>
      <c r="D25" s="11">
        <f t="shared" si="12"/>
        <v>129059</v>
      </c>
      <c r="E25" s="11">
        <f t="shared" si="12"/>
        <v>134350</v>
      </c>
      <c r="F25" s="11">
        <f t="shared" si="12"/>
        <v>131922</v>
      </c>
      <c r="G25" s="11">
        <f t="shared" si="12"/>
        <v>67308</v>
      </c>
      <c r="H25" s="11"/>
      <c r="I25" s="11" t="s">
        <v>33</v>
      </c>
      <c r="J25" s="33">
        <f t="shared" ref="J25:O25" si="13">SUM(J6,J9,J10,J12,J15,J16,J18,J19,J22,J24,J7)</f>
        <v>62922</v>
      </c>
      <c r="K25" s="33">
        <f t="shared" si="13"/>
        <v>2428.19</v>
      </c>
      <c r="L25" s="33">
        <f t="shared" si="13"/>
        <v>110711</v>
      </c>
      <c r="M25" s="33">
        <f t="shared" si="13"/>
        <v>123752</v>
      </c>
      <c r="N25" s="33">
        <f t="shared" si="13"/>
        <v>121323.81</v>
      </c>
      <c r="O25" s="33">
        <f t="shared" si="13"/>
        <v>60830</v>
      </c>
    </row>
  </sheetData>
  <mergeCells count="16">
    <mergeCell ref="A1:B1"/>
    <mergeCell ref="A2:O2"/>
    <mergeCell ref="A3:O3"/>
    <mergeCell ref="F4:G4"/>
    <mergeCell ref="N4:O4"/>
    <mergeCell ref="A4:A5"/>
    <mergeCell ref="B4:B5"/>
    <mergeCell ref="C4:C5"/>
    <mergeCell ref="D4:D5"/>
    <mergeCell ref="E4:E5"/>
    <mergeCell ref="H4:H5"/>
    <mergeCell ref="I4:I5"/>
    <mergeCell ref="J4:J5"/>
    <mergeCell ref="K4:K5"/>
    <mergeCell ref="L4:L5"/>
    <mergeCell ref="M4:M5"/>
  </mergeCells>
  <pageMargins left="0.751388888888889" right="0.751388888888889" top="0.629861111111111" bottom="0.60625" header="0.5" footer="0.5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功能分类大类</vt:lpstr>
      <vt:lpstr>功能科目明细</vt:lpstr>
      <vt:lpstr>政府性基金收支调整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welcomebaoji</cp:lastModifiedBy>
  <dcterms:created xsi:type="dcterms:W3CDTF">2024-12-19T01:01:00Z</dcterms:created>
  <dcterms:modified xsi:type="dcterms:W3CDTF">2024-12-19T02:01:07Z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D9E218C5EBEC417FACB53E6858096646_11</vt:lpwstr>
  </property>
  <property fmtid="{D5CDD505-2E9C-101B-9397-08002B2CF9AE}" pid="3" name="KSOProductBuildVer">
    <vt:lpwstr>2052-12.1.0.19302</vt:lpwstr>
  </property>
</Properties>
</file>