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165" firstSheet="5" activeTab="6"/>
  </bookViews>
  <sheets>
    <sheet name="宝鸡市金台区2024年一般公共预算收入执行情况表" sheetId="1" r:id="rId1"/>
    <sheet name="宝鸡市金台区2024年一般公共预算支出执行情况表" sheetId="4" r:id="rId2"/>
    <sheet name="宝鸡市金台区2024年一般公共预算收支平衡表" sheetId="7" r:id="rId3"/>
    <sheet name="宝鸡市金台区2024年政府性基金收支执行情况表" sheetId="3" r:id="rId4"/>
    <sheet name="宝鸡市金台区 2024年国有资本经营收支表" sheetId="5" r:id="rId5"/>
    <sheet name="宝鸡市金台区2024年社会保险基金收支表" sheetId="6" r:id="rId6"/>
    <sheet name="宝鸡市金台区2025年上半年一般公共预算收入表" sheetId="8" r:id="rId7"/>
    <sheet name="宝鸡市金台区2025年上半年一般公共预算支出表" sheetId="9" r:id="rId8"/>
  </sheets>
  <definedNames>
    <definedName name="_xlnm._FilterDatabase" localSheetId="3" hidden="1">宝鸡市金台区2024年政府性基金收支执行情况表!$A$6:$L$30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<sst xmlns="http://schemas.openxmlformats.org/spreadsheetml/2006/main" count="350" uniqueCount="275">
  <si>
    <t>附表一：</t>
  </si>
  <si>
    <t>宝鸡市金台区2024年一般公共预算收入决算表</t>
  </si>
  <si>
    <r>
      <rPr>
        <sz val="10"/>
        <color rgb="FF000000"/>
        <rFont val="宋体"/>
        <charset val="134"/>
      </rPr>
      <t>单位：万元</t>
    </r>
  </si>
  <si>
    <r>
      <rPr>
        <b/>
        <sz val="10"/>
        <color rgb="FF000000"/>
        <rFont val="宋体"/>
        <charset val="134"/>
      </rPr>
      <t>项</t>
    </r>
    <r>
      <rPr>
        <b/>
        <sz val="10"/>
        <color rgb="FF000000"/>
        <rFont val="Times New Roman"/>
        <charset val="134"/>
      </rPr>
      <t xml:space="preserve">          </t>
    </r>
    <r>
      <rPr>
        <b/>
        <sz val="10"/>
        <color rgb="FF000000"/>
        <rFont val="宋体"/>
        <charset val="134"/>
      </rPr>
      <t>目</t>
    </r>
  </si>
  <si>
    <r>
      <rPr>
        <b/>
        <sz val="10"/>
        <color rgb="FF000000"/>
        <rFont val="Times New Roman"/>
        <charset val="134"/>
      </rPr>
      <t>2024</t>
    </r>
    <r>
      <rPr>
        <b/>
        <sz val="10"/>
        <color rgb="FF000000"/>
        <rFont val="宋体"/>
        <charset val="134"/>
      </rPr>
      <t>年</t>
    </r>
    <r>
      <rPr>
        <b/>
        <sz val="10"/>
        <color rgb="FF000000"/>
        <rFont val="Times New Roman"/>
        <charset val="134"/>
      </rPr>
      <t xml:space="preserve">
</t>
    </r>
    <r>
      <rPr>
        <b/>
        <sz val="10"/>
        <color rgb="FF000000"/>
        <rFont val="宋体"/>
        <charset val="134"/>
      </rPr>
      <t>年初预算数</t>
    </r>
  </si>
  <si>
    <r>
      <rPr>
        <b/>
        <sz val="10"/>
        <color rgb="FF000000"/>
        <rFont val="Times New Roman"/>
        <charset val="134"/>
      </rPr>
      <t>2024</t>
    </r>
    <r>
      <rPr>
        <b/>
        <sz val="10"/>
        <color rgb="FF000000"/>
        <rFont val="宋体"/>
        <charset val="134"/>
      </rPr>
      <t>年</t>
    </r>
    <r>
      <rPr>
        <b/>
        <sz val="10"/>
        <color rgb="FF000000"/>
        <rFont val="Times New Roman"/>
        <charset val="134"/>
      </rPr>
      <t xml:space="preserve">
</t>
    </r>
    <r>
      <rPr>
        <b/>
        <sz val="10"/>
        <color rgb="FF000000"/>
        <rFont val="宋体"/>
        <charset val="134"/>
      </rPr>
      <t>调整预算数</t>
    </r>
  </si>
  <si>
    <t>2024年
完成数</t>
  </si>
  <si>
    <t>2023年
完成数</t>
  </si>
  <si>
    <t>2024年完成比
2023年完成</t>
  </si>
  <si>
    <t>2024年完成比
调整预算</t>
  </si>
  <si>
    <r>
      <rPr>
        <b/>
        <sz val="10"/>
        <color rgb="FF000000"/>
        <rFont val="宋体"/>
        <charset val="134"/>
      </rPr>
      <t>备</t>
    </r>
    <r>
      <rPr>
        <b/>
        <sz val="10"/>
        <color rgb="FF000000"/>
        <rFont val="Times New Roman"/>
        <charset val="134"/>
      </rPr>
      <t xml:space="preserve"> </t>
    </r>
    <r>
      <rPr>
        <b/>
        <sz val="10"/>
        <color rgb="FF000000"/>
        <rFont val="宋体"/>
        <charset val="134"/>
      </rPr>
      <t>注</t>
    </r>
  </si>
  <si>
    <r>
      <rPr>
        <b/>
        <sz val="10"/>
        <color rgb="FF000000"/>
        <rFont val="宋体"/>
        <charset val="134"/>
      </rPr>
      <t>增、减额</t>
    </r>
  </si>
  <si>
    <r>
      <rPr>
        <b/>
        <sz val="10"/>
        <color rgb="FF000000"/>
        <rFont val="宋体"/>
        <charset val="134"/>
      </rPr>
      <t>增、减％</t>
    </r>
  </si>
  <si>
    <t>一、税收收入小计</t>
  </si>
  <si>
    <t>增值税</t>
  </si>
  <si>
    <t>城市维护建设税</t>
  </si>
  <si>
    <t>企业所得税</t>
  </si>
  <si>
    <t>个人所得税</t>
  </si>
  <si>
    <t>资源税</t>
  </si>
  <si>
    <t>房产税</t>
  </si>
  <si>
    <t>印花税</t>
  </si>
  <si>
    <t>城镇土地使用税</t>
  </si>
  <si>
    <t>土地增值税</t>
  </si>
  <si>
    <t>车船税</t>
  </si>
  <si>
    <t>耕地占用税</t>
  </si>
  <si>
    <t>契税</t>
  </si>
  <si>
    <t>环保税</t>
  </si>
  <si>
    <t>其他税收收入</t>
  </si>
  <si>
    <t>二、非税收入小计</t>
  </si>
  <si>
    <t>专项收入</t>
  </si>
  <si>
    <t xml:space="preserve">    教育费附加收入</t>
  </si>
  <si>
    <t xml:space="preserve">    地方教育附加收入</t>
  </si>
  <si>
    <t>行政事业性收费收入</t>
  </si>
  <si>
    <t>罚没收入</t>
  </si>
  <si>
    <t>国有资本经营收入</t>
  </si>
  <si>
    <t>国有资源（资产）有偿使用收入</t>
  </si>
  <si>
    <t>政府住房基金收入</t>
  </si>
  <si>
    <t>收入合计</t>
  </si>
  <si>
    <t>附表二：</t>
  </si>
  <si>
    <t>宝鸡市金台区2024年一般公共预算支出决算表</t>
  </si>
  <si>
    <r>
      <rPr>
        <b/>
        <sz val="10"/>
        <color rgb="FF000000"/>
        <rFont val="宋体"/>
        <charset val="134"/>
      </rPr>
      <t>功能分类</t>
    </r>
  </si>
  <si>
    <r>
      <rPr>
        <b/>
        <sz val="10"/>
        <color rgb="FF000000"/>
        <rFont val="Times New Roman"/>
        <charset val="134"/>
      </rPr>
      <t>2024</t>
    </r>
    <r>
      <rPr>
        <b/>
        <sz val="10"/>
        <color rgb="FF000000"/>
        <rFont val="宋体"/>
        <charset val="134"/>
      </rPr>
      <t>年</t>
    </r>
    <r>
      <rPr>
        <b/>
        <sz val="10"/>
        <color rgb="FF000000"/>
        <rFont val="Times New Roman"/>
        <charset val="134"/>
      </rPr>
      <t xml:space="preserve">
</t>
    </r>
    <r>
      <rPr>
        <b/>
        <sz val="10"/>
        <color rgb="FF000000"/>
        <rFont val="宋体"/>
        <charset val="134"/>
      </rPr>
      <t>完成数</t>
    </r>
  </si>
  <si>
    <r>
      <rPr>
        <b/>
        <sz val="10"/>
        <color rgb="FF000000"/>
        <rFont val="Times New Roman"/>
        <charset val="134"/>
      </rPr>
      <t>2023</t>
    </r>
    <r>
      <rPr>
        <b/>
        <sz val="10"/>
        <color rgb="FF000000"/>
        <rFont val="宋体"/>
        <charset val="134"/>
      </rPr>
      <t>年</t>
    </r>
    <r>
      <rPr>
        <b/>
        <sz val="10"/>
        <color rgb="FF000000"/>
        <rFont val="Times New Roman"/>
        <charset val="134"/>
      </rPr>
      <t xml:space="preserve">
</t>
    </r>
    <r>
      <rPr>
        <b/>
        <sz val="10"/>
        <color rgb="FF000000"/>
        <rFont val="宋体"/>
        <charset val="134"/>
      </rPr>
      <t>完成数</t>
    </r>
  </si>
  <si>
    <r>
      <rPr>
        <b/>
        <sz val="10"/>
        <color rgb="FF000000"/>
        <rFont val="宋体"/>
        <charset val="134"/>
      </rPr>
      <t>备注</t>
    </r>
  </si>
  <si>
    <t>一、一般公共服务支出</t>
  </si>
  <si>
    <t>二、国防支出</t>
  </si>
  <si>
    <t>调整预算后，新增专款，用于人防支出</t>
  </si>
  <si>
    <t>三、公共安全支出</t>
  </si>
  <si>
    <t>11月、12月辅警工资在2025年元月发放</t>
  </si>
  <si>
    <t>四、教育支出</t>
  </si>
  <si>
    <t>五、科学技术支出</t>
  </si>
  <si>
    <t>六、文化旅游体育与传媒支出</t>
  </si>
  <si>
    <t>七、社会保障和就业支出</t>
  </si>
  <si>
    <t>八、卫生健康支出</t>
  </si>
  <si>
    <t>九、节能环保支出</t>
  </si>
  <si>
    <t>专款涉及年底考核，专款应支尽支</t>
  </si>
  <si>
    <t>十、城乡社区支出</t>
  </si>
  <si>
    <t>在现有财力范围内，保障农林水、节能类等涉及考核的专款支出，压减该科目支出</t>
  </si>
  <si>
    <t>十一、农林水支出</t>
  </si>
  <si>
    <t>十二、交通运输支出</t>
  </si>
  <si>
    <t>十三、资源勘探信息等支出</t>
  </si>
  <si>
    <t>十四、商业服务业等支出</t>
  </si>
  <si>
    <t>调整预算后，新增专款，用于外经贸促进发展支出</t>
  </si>
  <si>
    <t>十五、金融支出</t>
  </si>
  <si>
    <t>科目修正</t>
  </si>
  <si>
    <t>十六、自然资源海洋气象等支出</t>
  </si>
  <si>
    <t>十七、住房保障支出</t>
  </si>
  <si>
    <t>十八、粮油物资储备支出</t>
  </si>
  <si>
    <t>调整预算后，新增专款，用于粮油支出</t>
  </si>
  <si>
    <t>十九、灾害防治及应急管理支出</t>
  </si>
  <si>
    <t>二十、预备费</t>
  </si>
  <si>
    <t>二十一、其他支出</t>
  </si>
  <si>
    <t>调整预算后，新增专款，用于稳投资稳增长资金</t>
  </si>
  <si>
    <t>二十二、债务付息支出</t>
  </si>
  <si>
    <t>支出合计</t>
  </si>
  <si>
    <t>附表三：</t>
  </si>
  <si>
    <t>宝鸡市金台区2024年一般公共预算收支平衡表</t>
  </si>
  <si>
    <r>
      <rPr>
        <sz val="10"/>
        <rFont val="宋体"/>
        <charset val="134"/>
      </rPr>
      <t>单位：万元</t>
    </r>
  </si>
  <si>
    <t>项目</t>
  </si>
  <si>
    <t>决 算 数</t>
  </si>
  <si>
    <t>一、一般公共预算收入</t>
  </si>
  <si>
    <t>一、一般公共预算支出</t>
  </si>
  <si>
    <t>二、上级补助收入</t>
  </si>
  <si>
    <t xml:space="preserve">    （一）返还性收入</t>
  </si>
  <si>
    <t xml:space="preserve">    （二）一般性转移支付收入</t>
  </si>
  <si>
    <t>二、上解上级支出</t>
  </si>
  <si>
    <t xml:space="preserve">        1.均衡性转移支付收入</t>
  </si>
  <si>
    <t xml:space="preserve">    （一）体制上解支出</t>
  </si>
  <si>
    <t xml:space="preserve">        2.县级基本财力保障机制奖补资金收入</t>
  </si>
  <si>
    <t xml:space="preserve">    （二）专项上解支出</t>
  </si>
  <si>
    <t xml:space="preserve">        3.结算补助收入</t>
  </si>
  <si>
    <t xml:space="preserve">        4.重点生态功能区转移支付收入</t>
  </si>
  <si>
    <t xml:space="preserve">        5.固定数额补助收入</t>
  </si>
  <si>
    <t>三、调出资金</t>
  </si>
  <si>
    <t xml:space="preserve">        6.贫困地区转移支付收入</t>
  </si>
  <si>
    <t xml:space="preserve">        7.共同财政事权转移支付收入  </t>
  </si>
  <si>
    <t xml:space="preserve">        8.增值税留抵退税转移支付收入</t>
  </si>
  <si>
    <t>四、债务还本支出</t>
  </si>
  <si>
    <t xml:space="preserve">        9.其他退税减税降费转移支付收入</t>
  </si>
  <si>
    <t xml:space="preserve">    （一）地方政府一般债券还本支出</t>
  </si>
  <si>
    <t xml:space="preserve">        10.补充县区财力转移支付收入</t>
  </si>
  <si>
    <t xml:space="preserve">    （二）地方政府一般债券转贷支出</t>
  </si>
  <si>
    <t xml:space="preserve">        11.其他一般性转移支付收入</t>
  </si>
  <si>
    <t xml:space="preserve">    （三）专项转移支付收入</t>
  </si>
  <si>
    <t>五、补充预算周转金</t>
  </si>
  <si>
    <t>三、上年结余</t>
  </si>
  <si>
    <t xml:space="preserve">四、调入资金   </t>
  </si>
  <si>
    <t>六、安排预算稳定调节基金</t>
  </si>
  <si>
    <t>五、债务收入</t>
  </si>
  <si>
    <t xml:space="preserve">    （一）地方政府一般债券收入</t>
  </si>
  <si>
    <t xml:space="preserve">    （二）地方政府一般债券转贷收入</t>
  </si>
  <si>
    <t>七、年终结余</t>
  </si>
  <si>
    <t>六、动用预算稳定调节基金</t>
  </si>
  <si>
    <t>收  入  总  计</t>
  </si>
  <si>
    <t>支  出  总  计</t>
  </si>
  <si>
    <t>附表四：</t>
  </si>
  <si>
    <t>宝鸡市金台区2024年政府性基金收支决算表</t>
  </si>
  <si>
    <t>单位：万元</t>
  </si>
  <si>
    <t>项    目</t>
  </si>
  <si>
    <t>2023年
决算数</t>
  </si>
  <si>
    <t>2024年
预算数</t>
  </si>
  <si>
    <t>2024年
决算数</t>
  </si>
  <si>
    <t>2024年决算数</t>
  </si>
  <si>
    <t>支出项目</t>
  </si>
  <si>
    <t>比上年增、减额</t>
  </si>
  <si>
    <t>比上年增、减%</t>
  </si>
  <si>
    <t>一、 非税收入</t>
  </si>
  <si>
    <t>一、科学技术支出</t>
  </si>
  <si>
    <t>政府性基金收入</t>
  </si>
  <si>
    <t>二、文化旅游体育与传媒支出</t>
  </si>
  <si>
    <t>国有土地收益基金收入</t>
  </si>
  <si>
    <t>国家电影事业发展专项资金安排的支出</t>
  </si>
  <si>
    <t>农业土地开发资金收入</t>
  </si>
  <si>
    <t>三、节能环保支出</t>
  </si>
  <si>
    <t>国有土地使用权出让收入</t>
  </si>
  <si>
    <t>四、城乡社区支出</t>
  </si>
  <si>
    <t>其他土地出让收入</t>
  </si>
  <si>
    <t>国有土地使用权出让收入安排的支出</t>
  </si>
  <si>
    <t>城市基础设施配套费收入</t>
  </si>
  <si>
    <t>棚户区改造专项债券收入安排的支出</t>
  </si>
  <si>
    <t>污水处理费收入</t>
  </si>
  <si>
    <t>超长期特别国债安排的支出</t>
  </si>
  <si>
    <t>其他政府性基金收入</t>
  </si>
  <si>
    <t>五、农林水支出</t>
  </si>
  <si>
    <t>专项债券对应项目专项收入</t>
  </si>
  <si>
    <t>大中型水库库区基金安排的支出</t>
  </si>
  <si>
    <t>二、 债务收入</t>
  </si>
  <si>
    <t>大中型水库移民后期扶持基金支出</t>
  </si>
  <si>
    <t>三、 转移性收入</t>
  </si>
  <si>
    <t>六、交通运输支出</t>
  </si>
  <si>
    <t>政府性基金转移支付收入</t>
  </si>
  <si>
    <t>七、资源勘探工业信息等支出</t>
  </si>
  <si>
    <t>债务转贷收入</t>
  </si>
  <si>
    <t>上年结余收入</t>
  </si>
  <si>
    <t>八、金融支出</t>
  </si>
  <si>
    <t>调入资金</t>
  </si>
  <si>
    <t>九、其他支出</t>
  </si>
  <si>
    <t>其他政府性基金及对应专项债务收入安排的支出</t>
  </si>
  <si>
    <t>彩票公益金安排的支出</t>
  </si>
  <si>
    <t>十、债务付息支出</t>
  </si>
  <si>
    <t>地方政府一般债务付息支出</t>
  </si>
  <si>
    <t>十一、债务发行费用支出</t>
  </si>
  <si>
    <t>地方政府专项债务发行费用支出</t>
  </si>
  <si>
    <t>调出资金</t>
  </si>
  <si>
    <t>债务还本支出</t>
  </si>
  <si>
    <t>附表五：</t>
  </si>
  <si>
    <t>宝鸡市金台区2024年国有资本经营收支决算表</t>
  </si>
  <si>
    <t>单位： 万元</t>
  </si>
  <si>
    <t>项        目</t>
  </si>
  <si>
    <t>项      目</t>
  </si>
  <si>
    <t>一、 国有资本经营收入</t>
  </si>
  <si>
    <t>一、 解决历史遗留问题及改革成本支出</t>
  </si>
  <si>
    <t>利润收入</t>
  </si>
  <si>
    <t>厂办大集体改革支出</t>
  </si>
  <si>
    <t>股利、股息收入</t>
  </si>
  <si>
    <t>“三供一业”移交补助支出</t>
  </si>
  <si>
    <t>产权转让收入</t>
  </si>
  <si>
    <t>国有企业办职教幼教补助支出</t>
  </si>
  <si>
    <t>清算收入</t>
  </si>
  <si>
    <t>国有企业办公共服务机构移交补助支出</t>
  </si>
  <si>
    <t>其他国有资本经营预算收入</t>
  </si>
  <si>
    <t>国有企业退休人员社会化管理补助支出</t>
  </si>
  <si>
    <t>二、 国有资本经营预算转移收入</t>
  </si>
  <si>
    <t>国有企业棚户区改造支出</t>
  </si>
  <si>
    <t>三、 上解收入</t>
  </si>
  <si>
    <t>国有企业改革成本支出</t>
  </si>
  <si>
    <t>四、 上年结余收入</t>
  </si>
  <si>
    <t>离休干部医药费补助支出</t>
  </si>
  <si>
    <t>其他解决历史遗留问题及改革成本支出</t>
  </si>
  <si>
    <t>二、 国有企业政策性补贴</t>
  </si>
  <si>
    <t>国有企业政策性补贴</t>
  </si>
  <si>
    <t>三、 其他国有资本经营预算支出</t>
  </si>
  <si>
    <t>其他国有资本经营预算支出</t>
  </si>
  <si>
    <t>附表六：</t>
  </si>
  <si>
    <t>宝鸡市金台区2024年社会保险基金收支决算（草案）表</t>
  </si>
  <si>
    <t>一、企业职工基本养老保险基金收入</t>
  </si>
  <si>
    <t>一、企业职工基本养老保险基金支出</t>
  </si>
  <si>
    <t>二、失业保险基金收入</t>
  </si>
  <si>
    <t>基本养老金</t>
  </si>
  <si>
    <t>三、职工基本医疗保险基金收入</t>
  </si>
  <si>
    <t>医疗补助金</t>
  </si>
  <si>
    <t>四、工伤保险基金收入</t>
  </si>
  <si>
    <t>丧葬抚恤补助</t>
  </si>
  <si>
    <t>五、城乡居民基本养老保险基金收入</t>
  </si>
  <si>
    <t>其他企业职工基本养老保险基金支出</t>
  </si>
  <si>
    <t>六、机关事业单位基本养老保险基金收入</t>
  </si>
  <si>
    <t>二、失业保险基金支出</t>
  </si>
  <si>
    <t>七、城乡居民基本医疗保险基金收入</t>
  </si>
  <si>
    <t>失业保险金</t>
  </si>
  <si>
    <t>医疗保险费</t>
  </si>
  <si>
    <t>职业培训和职业介绍补贴</t>
  </si>
  <si>
    <t>技能提升补贴支出</t>
  </si>
  <si>
    <t>稳定岗位补贴住处</t>
  </si>
  <si>
    <t>其他费用支出</t>
  </si>
  <si>
    <t>三、职工基本医疗保险基金支出</t>
  </si>
  <si>
    <t>职工基本医疗保险统筹基金</t>
  </si>
  <si>
    <t>职工医疗保险个人账户基金</t>
  </si>
  <si>
    <t>四、工伤保险基金支出</t>
  </si>
  <si>
    <t>工伤保险待遇</t>
  </si>
  <si>
    <t>其他工伤保险基金支出</t>
  </si>
  <si>
    <t>五、城乡居民基本养老保险基金支出</t>
  </si>
  <si>
    <t>六、机关事业单位基本养老保险基金支出</t>
  </si>
  <si>
    <t>七、城乡居民基本医疗保险基金支出</t>
  </si>
  <si>
    <t>附表七：</t>
  </si>
  <si>
    <t>宝鸡市金台区2025年上半年财政预算收入表</t>
  </si>
  <si>
    <t>单位:万元</t>
  </si>
  <si>
    <t>项     目</t>
  </si>
  <si>
    <t>预算数</t>
  </si>
  <si>
    <t>1-6月
累计执行数</t>
  </si>
  <si>
    <t>累计占预算%</t>
  </si>
  <si>
    <t>超欠进度额</t>
  </si>
  <si>
    <t>上年同期数</t>
  </si>
  <si>
    <t>累计占上年同期%</t>
  </si>
  <si>
    <t>较上年同期增减额</t>
  </si>
  <si>
    <t>一、公共财政预算收入合计</t>
  </si>
  <si>
    <t>1.税收收入小计</t>
  </si>
  <si>
    <t>契     税</t>
  </si>
  <si>
    <t>2.非税收入小计</t>
  </si>
  <si>
    <t>其中：教育费附加收入</t>
  </si>
  <si>
    <t>地方教育费附加收入</t>
  </si>
  <si>
    <t>水利建设专项收入</t>
  </si>
  <si>
    <t>残疾人就业保障金收入</t>
  </si>
  <si>
    <t>其中：水土保持补偿费</t>
  </si>
  <si>
    <t>防空地下室易地建设费</t>
  </si>
  <si>
    <t>国有资源(资产)有偿使用收入</t>
  </si>
  <si>
    <t>其他收入</t>
  </si>
  <si>
    <t>二、政府性基金收入合计</t>
  </si>
  <si>
    <t>附表八：</t>
  </si>
  <si>
    <t>宝鸡市金台区2025年上半年财政预算支出表</t>
  </si>
  <si>
    <t>一、一般公共财政预算支出合计</t>
  </si>
  <si>
    <t>一般公共服务支出</t>
  </si>
  <si>
    <t>国防支出</t>
  </si>
  <si>
    <t>公共安全支出</t>
  </si>
  <si>
    <t>教育支出</t>
  </si>
  <si>
    <t>科学技术支出</t>
  </si>
  <si>
    <t>文化旅游体育与传媒</t>
  </si>
  <si>
    <t>社会保障和就业</t>
  </si>
  <si>
    <t>卫生健康支出</t>
  </si>
  <si>
    <t>节能环保支出</t>
  </si>
  <si>
    <t>城乡社区事务支出</t>
  </si>
  <si>
    <t>农林水支出</t>
  </si>
  <si>
    <t>交通运输支出</t>
  </si>
  <si>
    <t>资源勘探信息等支出</t>
  </si>
  <si>
    <t>商业服务业等支出</t>
  </si>
  <si>
    <t>金融支出</t>
  </si>
  <si>
    <t>自然资源海洋气象等</t>
  </si>
  <si>
    <t>住房保障支出</t>
  </si>
  <si>
    <t>粮油物资储备支出</t>
  </si>
  <si>
    <t>灾害防治及应急管理</t>
  </si>
  <si>
    <t>其他支出（预备费）</t>
  </si>
  <si>
    <t>债务付息支出</t>
  </si>
  <si>
    <t>债务发行费用支出</t>
  </si>
  <si>
    <t>二、政府性基金支出</t>
  </si>
  <si>
    <t>三、债务还本支出</t>
  </si>
  <si>
    <t>四、国有资本经营预算支出合计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</si>
</sst>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_);[Red]\(#,##0\)"/>
    <numFmt numFmtId="178" formatCode="#,##0_ "/>
    <numFmt numFmtId="179" formatCode="#,##0_ ;[Red]\-#,##0\ "/>
    <numFmt numFmtId="180" formatCode="_ * #,##0_ ;_ * \-#,##0_ ;_ * &quot;-&quot;??_ ;_ @_ "/>
    <numFmt numFmtId="181" formatCode="0.00_ "/>
    <numFmt numFmtId="182" formatCode="0_ "/>
  </numFmts>
  <fonts count="55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10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</font>
    <font>
      <b/>
      <sz val="18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2"/>
      <color rgb="FF000000"/>
      <name val="宋体"/>
      <charset val="134"/>
    </font>
    <font>
      <b/>
      <sz val="18"/>
      <color rgb="FF000000"/>
      <name val="宋体"/>
      <charset val="134"/>
    </font>
    <font>
      <sz val="10"/>
      <color rgb="FF000000"/>
      <name val="宋体"/>
      <charset val="134"/>
    </font>
    <font>
      <b/>
      <sz val="10"/>
      <color rgb="FF000000"/>
      <name val="宋体"/>
      <charset val="134"/>
    </font>
    <font>
      <sz val="10"/>
      <color rgb="FF000000"/>
      <name val="黑体"/>
      <charset val="134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sz val="10.5"/>
      <color rgb="FF000000"/>
      <name val="宋体"/>
      <charset val="134"/>
    </font>
    <font>
      <sz val="10"/>
      <color theme="1"/>
      <name val="宋体"/>
      <charset val="134"/>
    </font>
    <font>
      <b/>
      <sz val="10"/>
      <color theme="1"/>
      <name val="宋体"/>
      <charset val="134"/>
    </font>
    <font>
      <b/>
      <sz val="10.5"/>
      <color rgb="FF000000"/>
      <name val="宋体"/>
      <charset val="134"/>
    </font>
    <font>
      <b/>
      <sz val="10"/>
      <color rgb="FF000000"/>
      <name val="黑体"/>
      <charset val="134"/>
    </font>
    <font>
      <sz val="10.5"/>
      <color rgb="FF000000"/>
      <name val="黑体"/>
      <charset val="134"/>
    </font>
    <font>
      <sz val="12"/>
      <name val="Times New Roman"/>
      <charset val="134"/>
    </font>
    <font>
      <sz val="10"/>
      <name val="Times New Roman"/>
      <charset val="134"/>
    </font>
    <font>
      <sz val="11"/>
      <color theme="1"/>
      <name val="Times New Roman"/>
      <charset val="134"/>
    </font>
    <font>
      <b/>
      <sz val="11"/>
      <color theme="1"/>
      <name val="Times New Roman"/>
      <charset val="134"/>
    </font>
    <font>
      <sz val="10"/>
      <color rgb="FF000000"/>
      <name val="Times New Roman"/>
      <charset val="134"/>
    </font>
    <font>
      <b/>
      <sz val="10"/>
      <color rgb="FF000000"/>
      <name val="Times New Roman"/>
      <charset val="134"/>
    </font>
    <font>
      <sz val="9"/>
      <color rgb="FF000000"/>
      <name val="宋体"/>
      <charset val="134"/>
    </font>
    <font>
      <sz val="9"/>
      <color rgb="FF000000"/>
      <name val="黑体"/>
      <charset val="134"/>
    </font>
    <font>
      <b/>
      <sz val="10.5"/>
      <color rgb="FF000000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2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0" fillId="2" borderId="24" applyNumberFormat="0" applyFon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25" applyNumberFormat="0" applyFill="0" applyAlignment="0" applyProtection="0">
      <alignment vertical="center"/>
    </xf>
    <xf numFmtId="0" fontId="42" fillId="0" borderId="25" applyNumberFormat="0" applyFill="0" applyAlignment="0" applyProtection="0">
      <alignment vertical="center"/>
    </xf>
    <xf numFmtId="0" fontId="43" fillId="0" borderId="26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3" borderId="27" applyNumberFormat="0" applyAlignment="0" applyProtection="0">
      <alignment vertical="center"/>
    </xf>
    <xf numFmtId="0" fontId="45" fillId="4" borderId="28" applyNumberFormat="0" applyAlignment="0" applyProtection="0">
      <alignment vertical="center"/>
    </xf>
    <xf numFmtId="0" fontId="46" fillId="4" borderId="27" applyNumberFormat="0" applyAlignment="0" applyProtection="0">
      <alignment vertical="center"/>
    </xf>
    <xf numFmtId="0" fontId="47" fillId="5" borderId="29" applyNumberFormat="0" applyAlignment="0" applyProtection="0">
      <alignment vertical="center"/>
    </xf>
    <xf numFmtId="0" fontId="48" fillId="0" borderId="30" applyNumberFormat="0" applyFill="0" applyAlignment="0" applyProtection="0">
      <alignment vertical="center"/>
    </xf>
    <xf numFmtId="0" fontId="49" fillId="0" borderId="31" applyNumberFormat="0" applyFill="0" applyAlignment="0" applyProtection="0">
      <alignment vertical="center"/>
    </xf>
    <xf numFmtId="0" fontId="50" fillId="6" borderId="0" applyNumberFormat="0" applyBorder="0" applyAlignment="0" applyProtection="0">
      <alignment vertical="center"/>
    </xf>
    <xf numFmtId="0" fontId="51" fillId="7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53" fillId="9" borderId="0" applyNumberFormat="0" applyBorder="0" applyAlignment="0" applyProtection="0">
      <alignment vertical="center"/>
    </xf>
    <xf numFmtId="0" fontId="54" fillId="10" borderId="0" applyNumberFormat="0" applyBorder="0" applyAlignment="0" applyProtection="0">
      <alignment vertical="center"/>
    </xf>
    <xf numFmtId="0" fontId="54" fillId="11" borderId="0" applyNumberFormat="0" applyBorder="0" applyAlignment="0" applyProtection="0">
      <alignment vertical="center"/>
    </xf>
    <xf numFmtId="0" fontId="53" fillId="12" borderId="0" applyNumberFormat="0" applyBorder="0" applyAlignment="0" applyProtection="0">
      <alignment vertical="center"/>
    </xf>
    <xf numFmtId="0" fontId="53" fillId="13" borderId="0" applyNumberFormat="0" applyBorder="0" applyAlignment="0" applyProtection="0">
      <alignment vertical="center"/>
    </xf>
    <xf numFmtId="0" fontId="54" fillId="14" borderId="0" applyNumberFormat="0" applyBorder="0" applyAlignment="0" applyProtection="0">
      <alignment vertical="center"/>
    </xf>
    <xf numFmtId="0" fontId="54" fillId="15" borderId="0" applyNumberFormat="0" applyBorder="0" applyAlignment="0" applyProtection="0">
      <alignment vertical="center"/>
    </xf>
    <xf numFmtId="0" fontId="53" fillId="16" borderId="0" applyNumberFormat="0" applyBorder="0" applyAlignment="0" applyProtection="0">
      <alignment vertical="center"/>
    </xf>
    <xf numFmtId="0" fontId="53" fillId="17" borderId="0" applyNumberFormat="0" applyBorder="0" applyAlignment="0" applyProtection="0">
      <alignment vertical="center"/>
    </xf>
    <xf numFmtId="0" fontId="54" fillId="18" borderId="0" applyNumberFormat="0" applyBorder="0" applyAlignment="0" applyProtection="0">
      <alignment vertical="center"/>
    </xf>
    <xf numFmtId="0" fontId="54" fillId="19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3" fillId="21" borderId="0" applyNumberFormat="0" applyBorder="0" applyAlignment="0" applyProtection="0">
      <alignment vertical="center"/>
    </xf>
    <xf numFmtId="0" fontId="54" fillId="22" borderId="0" applyNumberFormat="0" applyBorder="0" applyAlignment="0" applyProtection="0">
      <alignment vertical="center"/>
    </xf>
    <xf numFmtId="0" fontId="54" fillId="23" borderId="0" applyNumberFormat="0" applyBorder="0" applyAlignment="0" applyProtection="0">
      <alignment vertical="center"/>
    </xf>
    <xf numFmtId="0" fontId="53" fillId="24" borderId="0" applyNumberFormat="0" applyBorder="0" applyAlignment="0" applyProtection="0">
      <alignment vertical="center"/>
    </xf>
    <xf numFmtId="0" fontId="53" fillId="25" borderId="0" applyNumberFormat="0" applyBorder="0" applyAlignment="0" applyProtection="0">
      <alignment vertical="center"/>
    </xf>
    <xf numFmtId="0" fontId="54" fillId="26" borderId="0" applyNumberFormat="0" applyBorder="0" applyAlignment="0" applyProtection="0">
      <alignment vertical="center"/>
    </xf>
    <xf numFmtId="0" fontId="54" fillId="27" borderId="0" applyNumberFormat="0" applyBorder="0" applyAlignment="0" applyProtection="0">
      <alignment vertical="center"/>
    </xf>
    <xf numFmtId="0" fontId="53" fillId="28" borderId="0" applyNumberFormat="0" applyBorder="0" applyAlignment="0" applyProtection="0">
      <alignment vertical="center"/>
    </xf>
    <xf numFmtId="0" fontId="53" fillId="29" borderId="0" applyNumberFormat="0" applyBorder="0" applyAlignment="0" applyProtection="0">
      <alignment vertical="center"/>
    </xf>
    <xf numFmtId="0" fontId="54" fillId="30" borderId="0" applyNumberFormat="0" applyBorder="0" applyAlignment="0" applyProtection="0">
      <alignment vertical="center"/>
    </xf>
    <xf numFmtId="0" fontId="54" fillId="31" borderId="0" applyNumberFormat="0" applyBorder="0" applyAlignment="0" applyProtection="0">
      <alignment vertical="center"/>
    </xf>
    <xf numFmtId="0" fontId="53" fillId="32" borderId="0" applyNumberFormat="0" applyBorder="0" applyAlignment="0" applyProtection="0">
      <alignment vertical="center"/>
    </xf>
  </cellStyleXfs>
  <cellXfs count="218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10" fontId="3" fillId="0" borderId="0" xfId="3" applyNumberFormat="1" applyFont="1" applyFill="1">
      <alignment vertical="center"/>
    </xf>
    <xf numFmtId="0" fontId="4" fillId="0" borderId="0" xfId="0" applyFont="1" applyFill="1" applyAlignment="1" applyProtection="1">
      <alignment horizontal="left"/>
    </xf>
    <xf numFmtId="0" fontId="5" fillId="0" borderId="0" xfId="0" applyFont="1" applyFill="1" applyAlignment="1" applyProtection="1">
      <alignment horizontal="center" vertical="center"/>
    </xf>
    <xf numFmtId="0" fontId="5" fillId="0" borderId="0" xfId="0" applyFont="1" applyFill="1" applyAlignment="1" applyProtection="1">
      <alignment horizontal="right" vertical="center"/>
    </xf>
    <xf numFmtId="0" fontId="6" fillId="0" borderId="0" xfId="0" applyFont="1" applyFill="1" applyAlignment="1" applyProtection="1">
      <alignment horizontal="left"/>
    </xf>
    <xf numFmtId="0" fontId="7" fillId="0" borderId="0" xfId="0" applyFont="1" applyFill="1" applyAlignment="1" applyProtection="1">
      <alignment horizontal="right" vertical="center"/>
    </xf>
    <xf numFmtId="0" fontId="6" fillId="0" borderId="0" xfId="0" applyFont="1" applyFill="1" applyAlignment="1" applyProtection="1">
      <alignment horizontal="center"/>
    </xf>
    <xf numFmtId="0" fontId="4" fillId="0" borderId="0" xfId="0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 applyProtection="1">
      <alignment horizontal="center" vertical="center"/>
    </xf>
    <xf numFmtId="0" fontId="8" fillId="0" borderId="2" xfId="0" applyFont="1" applyFill="1" applyBorder="1" applyAlignment="1" applyProtection="1">
      <alignment horizontal="center" vertical="center"/>
    </xf>
    <xf numFmtId="0" fontId="8" fillId="0" borderId="3" xfId="0" applyFont="1" applyFill="1" applyBorder="1" applyAlignment="1" applyProtection="1">
      <alignment horizontal="center" vertical="center" wrapText="1"/>
    </xf>
    <xf numFmtId="176" fontId="8" fillId="0" borderId="3" xfId="0" applyNumberFormat="1" applyFont="1" applyFill="1" applyBorder="1" applyAlignment="1" applyProtection="1">
      <alignment horizontal="center" vertical="center" wrapText="1"/>
    </xf>
    <xf numFmtId="0" fontId="8" fillId="0" borderId="4" xfId="0" applyFont="1" applyFill="1" applyBorder="1" applyAlignment="1" applyProtection="1">
      <alignment horizontal="center" vertical="center" wrapText="1"/>
    </xf>
    <xf numFmtId="0" fontId="8" fillId="0" borderId="5" xfId="0" applyFont="1" applyFill="1" applyBorder="1" applyAlignment="1" applyProtection="1">
      <alignment horizontal="center" vertical="center"/>
    </xf>
    <xf numFmtId="0" fontId="8" fillId="0" borderId="6" xfId="0" applyFont="1" applyFill="1" applyBorder="1" applyAlignment="1" applyProtection="1">
      <alignment horizontal="center" vertical="center"/>
    </xf>
    <xf numFmtId="0" fontId="8" fillId="0" borderId="7" xfId="0" applyFont="1" applyFill="1" applyBorder="1" applyAlignment="1" applyProtection="1">
      <alignment horizontal="center" vertical="center"/>
    </xf>
    <xf numFmtId="0" fontId="8" fillId="0" borderId="7" xfId="0" applyFont="1" applyFill="1" applyBorder="1" applyAlignment="1" applyProtection="1">
      <alignment horizontal="center" vertical="center" wrapText="1"/>
    </xf>
    <xf numFmtId="0" fontId="8" fillId="0" borderId="8" xfId="0" applyFont="1" applyFill="1" applyBorder="1" applyAlignment="1" applyProtection="1">
      <alignment horizontal="center" vertical="center" wrapText="1"/>
    </xf>
    <xf numFmtId="0" fontId="8" fillId="0" borderId="9" xfId="0" applyFont="1" applyFill="1" applyBorder="1" applyAlignment="1" applyProtection="1">
      <alignment vertical="center"/>
    </xf>
    <xf numFmtId="177" fontId="8" fillId="0" borderId="7" xfId="0" applyNumberFormat="1" applyFont="1" applyFill="1" applyBorder="1" applyAlignment="1" applyProtection="1">
      <alignment horizontal="right" vertical="center"/>
    </xf>
    <xf numFmtId="10" fontId="8" fillId="0" borderId="7" xfId="3" applyNumberFormat="1" applyFont="1" applyFill="1" applyBorder="1" applyAlignment="1" applyProtection="1">
      <alignment horizontal="right" vertical="center"/>
    </xf>
    <xf numFmtId="178" fontId="8" fillId="0" borderId="7" xfId="0" applyNumberFormat="1" applyFont="1" applyFill="1" applyBorder="1" applyAlignment="1" applyProtection="1">
      <alignment horizontal="right" vertical="center"/>
    </xf>
    <xf numFmtId="179" fontId="8" fillId="0" borderId="7" xfId="0" applyNumberFormat="1" applyFont="1" applyFill="1" applyBorder="1" applyAlignment="1" applyProtection="1">
      <alignment horizontal="right" vertical="center"/>
    </xf>
    <xf numFmtId="178" fontId="8" fillId="0" borderId="8" xfId="0" applyNumberFormat="1" applyFont="1" applyFill="1" applyBorder="1" applyAlignment="1" applyProtection="1">
      <alignment horizontal="right" vertical="center"/>
    </xf>
    <xf numFmtId="0" fontId="9" fillId="0" borderId="9" xfId="0" applyFont="1" applyFill="1" applyBorder="1" applyAlignment="1" applyProtection="1">
      <alignment horizontal="left" vertical="center" indent="1"/>
    </xf>
    <xf numFmtId="180" fontId="9" fillId="0" borderId="6" xfId="0" applyNumberFormat="1" applyFont="1" applyFill="1" applyBorder="1" applyAlignment="1" applyProtection="1">
      <alignment horizontal="right" vertical="center"/>
    </xf>
    <xf numFmtId="177" fontId="9" fillId="0" borderId="7" xfId="0" applyNumberFormat="1" applyFont="1" applyFill="1" applyBorder="1" applyAlignment="1" applyProtection="1">
      <alignment horizontal="right" vertical="center"/>
    </xf>
    <xf numFmtId="10" fontId="9" fillId="0" borderId="7" xfId="3" applyNumberFormat="1" applyFont="1" applyFill="1" applyBorder="1" applyAlignment="1" applyProtection="1">
      <alignment horizontal="right" vertical="center"/>
    </xf>
    <xf numFmtId="178" fontId="9" fillId="0" borderId="7" xfId="0" applyNumberFormat="1" applyFont="1" applyFill="1" applyBorder="1" applyAlignment="1" applyProtection="1">
      <alignment horizontal="right" vertical="center"/>
    </xf>
    <xf numFmtId="179" fontId="9" fillId="0" borderId="7" xfId="0" applyNumberFormat="1" applyFont="1" applyFill="1" applyBorder="1" applyAlignment="1" applyProtection="1">
      <alignment horizontal="right" vertical="center"/>
    </xf>
    <xf numFmtId="178" fontId="9" fillId="0" borderId="8" xfId="0" applyNumberFormat="1" applyFont="1" applyFill="1" applyBorder="1" applyAlignment="1" applyProtection="1">
      <alignment horizontal="right" vertical="center"/>
    </xf>
    <xf numFmtId="0" fontId="9" fillId="0" borderId="10" xfId="0" applyFont="1" applyFill="1" applyBorder="1" applyAlignment="1" applyProtection="1">
      <alignment horizontal="left" vertical="center" indent="1"/>
    </xf>
    <xf numFmtId="180" fontId="9" fillId="0" borderId="7" xfId="0" applyNumberFormat="1" applyFont="1" applyFill="1" applyBorder="1" applyAlignment="1" applyProtection="1">
      <alignment horizontal="right" vertical="center"/>
    </xf>
    <xf numFmtId="0" fontId="9" fillId="0" borderId="7" xfId="0" applyFont="1" applyFill="1" applyBorder="1" applyAlignment="1" applyProtection="1">
      <alignment horizontal="right" vertical="center"/>
    </xf>
    <xf numFmtId="0" fontId="8" fillId="0" borderId="9" xfId="0" applyFont="1" applyFill="1" applyBorder="1" applyAlignment="1" applyProtection="1">
      <alignment horizontal="left" vertical="center"/>
    </xf>
    <xf numFmtId="0" fontId="8" fillId="0" borderId="7" xfId="0" applyFont="1" applyFill="1" applyBorder="1" applyAlignment="1" applyProtection="1">
      <alignment horizontal="right" vertical="center"/>
    </xf>
    <xf numFmtId="0" fontId="8" fillId="0" borderId="11" xfId="0" applyFont="1" applyFill="1" applyBorder="1" applyAlignment="1" applyProtection="1">
      <alignment vertical="center"/>
    </xf>
    <xf numFmtId="0" fontId="8" fillId="0" borderId="12" xfId="0" applyFont="1" applyFill="1" applyBorder="1" applyAlignment="1" applyProtection="1">
      <alignment horizontal="right" vertical="center"/>
    </xf>
    <xf numFmtId="181" fontId="8" fillId="0" borderId="12" xfId="0" applyNumberFormat="1" applyFont="1" applyFill="1" applyBorder="1" applyAlignment="1" applyProtection="1">
      <alignment horizontal="right" vertical="center"/>
    </xf>
    <xf numFmtId="178" fontId="8" fillId="0" borderId="12" xfId="0" applyNumberFormat="1" applyFont="1" applyFill="1" applyBorder="1" applyAlignment="1" applyProtection="1">
      <alignment horizontal="right" vertical="center"/>
    </xf>
    <xf numFmtId="10" fontId="8" fillId="0" borderId="12" xfId="3" applyNumberFormat="1" applyFont="1" applyFill="1" applyBorder="1" applyAlignment="1" applyProtection="1">
      <alignment horizontal="right" vertical="center"/>
    </xf>
    <xf numFmtId="178" fontId="8" fillId="0" borderId="13" xfId="0" applyNumberFormat="1" applyFont="1" applyFill="1" applyBorder="1" applyAlignment="1" applyProtection="1">
      <alignment horizontal="right" vertical="center"/>
    </xf>
    <xf numFmtId="10" fontId="1" fillId="0" borderId="0" xfId="3" applyNumberFormat="1" applyFont="1" applyFill="1">
      <alignment vertical="center"/>
    </xf>
    <xf numFmtId="10" fontId="2" fillId="0" borderId="0" xfId="3" applyNumberFormat="1" applyFont="1" applyFill="1">
      <alignment vertical="center"/>
    </xf>
    <xf numFmtId="10" fontId="1" fillId="0" borderId="0" xfId="0" applyNumberFormat="1" applyFont="1" applyFill="1">
      <alignment vertical="center"/>
    </xf>
    <xf numFmtId="10" fontId="2" fillId="0" borderId="0" xfId="0" applyNumberFormat="1" applyFont="1" applyFill="1">
      <alignment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4" fillId="0" borderId="0" xfId="0" applyFont="1" applyFill="1" applyAlignment="1" applyProtection="1">
      <alignment horizontal="left" vertical="center"/>
    </xf>
    <xf numFmtId="0" fontId="5" fillId="0" borderId="0" xfId="0" applyFont="1" applyFill="1" applyAlignment="1" applyProtection="1">
      <alignment horizontal="center"/>
    </xf>
    <xf numFmtId="0" fontId="12" fillId="0" borderId="0" xfId="0" applyFont="1" applyFill="1" applyAlignment="1" applyProtection="1">
      <alignment horizontal="left" vertical="center"/>
    </xf>
    <xf numFmtId="0" fontId="4" fillId="0" borderId="0" xfId="0" applyFont="1" applyFill="1" applyAlignment="1" applyProtection="1">
      <alignment horizontal="right" vertical="center"/>
    </xf>
    <xf numFmtId="0" fontId="4" fillId="0" borderId="0" xfId="0" applyFont="1" applyFill="1" applyAlignment="1" applyProtection="1">
      <alignment vertical="center"/>
    </xf>
    <xf numFmtId="0" fontId="8" fillId="0" borderId="14" xfId="0" applyFont="1" applyFill="1" applyBorder="1" applyAlignment="1" applyProtection="1">
      <alignment horizontal="center" vertical="center"/>
    </xf>
    <xf numFmtId="0" fontId="8" fillId="0" borderId="3" xfId="0" applyFont="1" applyFill="1" applyBorder="1" applyAlignment="1" applyProtection="1">
      <alignment horizontal="center" vertical="center"/>
    </xf>
    <xf numFmtId="178" fontId="8" fillId="0" borderId="7" xfId="0" applyNumberFormat="1" applyFont="1" applyFill="1" applyBorder="1" applyAlignment="1" applyProtection="1">
      <alignment vertical="center"/>
    </xf>
    <xf numFmtId="10" fontId="8" fillId="0" borderId="7" xfId="3" applyNumberFormat="1" applyFont="1" applyFill="1" applyBorder="1" applyAlignment="1" applyProtection="1">
      <alignment vertical="center"/>
    </xf>
    <xf numFmtId="182" fontId="8" fillId="0" borderId="7" xfId="0" applyNumberFormat="1" applyFont="1" applyFill="1" applyBorder="1" applyAlignment="1" applyProtection="1">
      <alignment horizontal="right" vertical="center"/>
    </xf>
    <xf numFmtId="178" fontId="8" fillId="0" borderId="8" xfId="0" applyNumberFormat="1" applyFont="1" applyFill="1" applyBorder="1" applyAlignment="1" applyProtection="1">
      <alignment vertical="center"/>
    </xf>
    <xf numFmtId="180" fontId="9" fillId="0" borderId="7" xfId="0" applyNumberFormat="1" applyFont="1" applyFill="1" applyBorder="1" applyAlignment="1" applyProtection="1">
      <alignment vertical="center"/>
    </xf>
    <xf numFmtId="178" fontId="9" fillId="0" borderId="7" xfId="0" applyNumberFormat="1" applyFont="1" applyFill="1" applyBorder="1" applyAlignment="1" applyProtection="1">
      <alignment vertical="center"/>
    </xf>
    <xf numFmtId="10" fontId="9" fillId="0" borderId="7" xfId="3" applyNumberFormat="1" applyFont="1" applyFill="1" applyBorder="1" applyAlignment="1" applyProtection="1">
      <alignment vertical="center"/>
    </xf>
    <xf numFmtId="182" fontId="9" fillId="0" borderId="7" xfId="0" applyNumberFormat="1" applyFont="1" applyFill="1" applyBorder="1" applyAlignment="1" applyProtection="1">
      <alignment horizontal="right" vertical="center"/>
    </xf>
    <xf numFmtId="178" fontId="9" fillId="0" borderId="8" xfId="0" applyNumberFormat="1" applyFont="1" applyFill="1" applyBorder="1" applyAlignment="1" applyProtection="1">
      <alignment vertical="center"/>
    </xf>
    <xf numFmtId="0" fontId="9" fillId="0" borderId="9" xfId="0" applyFont="1" applyFill="1" applyBorder="1" applyAlignment="1" applyProtection="1">
      <alignment horizontal="right" vertical="center"/>
    </xf>
    <xf numFmtId="178" fontId="8" fillId="0" borderId="12" xfId="0" applyNumberFormat="1" applyFont="1" applyFill="1" applyBorder="1" applyAlignment="1" applyProtection="1">
      <alignment vertical="center"/>
    </xf>
    <xf numFmtId="10" fontId="8" fillId="0" borderId="12" xfId="3" applyNumberFormat="1" applyFont="1" applyFill="1" applyBorder="1" applyAlignment="1" applyProtection="1">
      <alignment vertical="center"/>
    </xf>
    <xf numFmtId="182" fontId="8" fillId="0" borderId="12" xfId="0" applyNumberFormat="1" applyFont="1" applyFill="1" applyBorder="1" applyAlignment="1" applyProtection="1">
      <alignment horizontal="right" vertical="center"/>
    </xf>
    <xf numFmtId="178" fontId="8" fillId="0" borderId="13" xfId="0" applyNumberFormat="1" applyFont="1" applyFill="1" applyBorder="1" applyAlignment="1" applyProtection="1">
      <alignment vertical="center"/>
    </xf>
    <xf numFmtId="0" fontId="0" fillId="0" borderId="0" xfId="0" applyFill="1" applyAlignment="1">
      <alignment horizontal="center" vertical="center"/>
    </xf>
    <xf numFmtId="0" fontId="13" fillId="0" borderId="0" xfId="0" applyFont="1" applyFill="1" applyAlignment="1">
      <alignment horizontal="right"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right" vertical="center"/>
    </xf>
    <xf numFmtId="10" fontId="0" fillId="0" borderId="0" xfId="0" applyNumberFormat="1" applyFill="1" applyAlignment="1">
      <alignment horizontal="right" vertical="center"/>
    </xf>
    <xf numFmtId="0" fontId="14" fillId="0" borderId="0" xfId="0" applyFont="1" applyFill="1" applyAlignment="1">
      <alignment horizontal="left" vertical="center"/>
    </xf>
    <xf numFmtId="0" fontId="15" fillId="0" borderId="0" xfId="0" applyFont="1" applyFill="1" applyAlignment="1">
      <alignment horizontal="center" vertical="center"/>
    </xf>
    <xf numFmtId="0" fontId="15" fillId="0" borderId="0" xfId="0" applyFont="1" applyFill="1" applyAlignment="1">
      <alignment horizontal="right" vertical="center"/>
    </xf>
    <xf numFmtId="0" fontId="16" fillId="0" borderId="0" xfId="0" applyFont="1" applyFill="1" applyAlignment="1">
      <alignment horizontal="right" vertical="center"/>
    </xf>
    <xf numFmtId="0" fontId="17" fillId="0" borderId="14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10" fontId="17" fillId="0" borderId="3" xfId="0" applyNumberFormat="1" applyFont="1" applyFill="1" applyBorder="1" applyAlignment="1">
      <alignment horizontal="center" vertical="center" wrapText="1"/>
    </xf>
    <xf numFmtId="0" fontId="16" fillId="0" borderId="9" xfId="0" applyFont="1" applyFill="1" applyBorder="1" applyAlignment="1">
      <alignment horizontal="left" vertical="center" wrapText="1"/>
    </xf>
    <xf numFmtId="0" fontId="18" fillId="0" borderId="7" xfId="0" applyFont="1" applyFill="1" applyBorder="1" applyAlignment="1">
      <alignment horizontal="right" vertical="center" wrapText="1"/>
    </xf>
    <xf numFmtId="10" fontId="18" fillId="0" borderId="7" xfId="0" applyNumberFormat="1" applyFont="1" applyFill="1" applyBorder="1" applyAlignment="1">
      <alignment horizontal="right" vertical="center" wrapText="1"/>
    </xf>
    <xf numFmtId="0" fontId="16" fillId="0" borderId="7" xfId="0" applyFont="1" applyFill="1" applyBorder="1" applyAlignment="1">
      <alignment horizontal="left" vertical="center" wrapText="1"/>
    </xf>
    <xf numFmtId="0" fontId="16" fillId="0" borderId="7" xfId="0" applyFont="1" applyFill="1" applyBorder="1" applyAlignment="1">
      <alignment horizontal="left" vertical="center" wrapText="1" indent="1"/>
    </xf>
    <xf numFmtId="3" fontId="16" fillId="0" borderId="7" xfId="0" applyNumberFormat="1" applyFont="1" applyFill="1" applyBorder="1" applyAlignment="1">
      <alignment horizontal="right" vertical="center" wrapText="1"/>
    </xf>
    <xf numFmtId="10" fontId="16" fillId="0" borderId="7" xfId="0" applyNumberFormat="1" applyFont="1" applyFill="1" applyBorder="1" applyAlignment="1">
      <alignment horizontal="right" vertical="center" wrapText="1"/>
    </xf>
    <xf numFmtId="0" fontId="18" fillId="0" borderId="7" xfId="0" applyNumberFormat="1" applyFont="1" applyFill="1" applyBorder="1" applyAlignment="1">
      <alignment horizontal="right" vertical="center" wrapText="1"/>
    </xf>
    <xf numFmtId="0" fontId="18" fillId="0" borderId="9" xfId="0" applyFont="1" applyFill="1" applyBorder="1" applyAlignment="1">
      <alignment horizontal="left" vertical="center" wrapText="1"/>
    </xf>
    <xf numFmtId="0" fontId="17" fillId="0" borderId="11" xfId="0" applyFont="1" applyFill="1" applyBorder="1" applyAlignment="1">
      <alignment horizontal="center" vertical="center" wrapText="1"/>
    </xf>
    <xf numFmtId="3" fontId="17" fillId="0" borderId="12" xfId="0" applyNumberFormat="1" applyFont="1" applyFill="1" applyBorder="1" applyAlignment="1">
      <alignment horizontal="right" vertical="center" wrapText="1"/>
    </xf>
    <xf numFmtId="10" fontId="17" fillId="0" borderId="12" xfId="0" applyNumberFormat="1" applyFont="1" applyFill="1" applyBorder="1" applyAlignment="1">
      <alignment horizontal="right" vertical="center" wrapText="1"/>
    </xf>
    <xf numFmtId="0" fontId="17" fillId="0" borderId="12" xfId="0" applyFont="1" applyFill="1" applyBorder="1" applyAlignment="1">
      <alignment horizontal="center" vertical="center" wrapText="1"/>
    </xf>
    <xf numFmtId="10" fontId="17" fillId="0" borderId="4" xfId="0" applyNumberFormat="1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right" vertical="center"/>
    </xf>
    <xf numFmtId="10" fontId="16" fillId="0" borderId="8" xfId="0" applyNumberFormat="1" applyFont="1" applyFill="1" applyBorder="1" applyAlignment="1">
      <alignment horizontal="right" vertical="center" wrapText="1"/>
    </xf>
    <xf numFmtId="10" fontId="17" fillId="0" borderId="13" xfId="0" applyNumberFormat="1" applyFont="1" applyFill="1" applyBorder="1" applyAlignment="1">
      <alignment horizontal="right" vertical="center" wrapText="1"/>
    </xf>
    <xf numFmtId="0" fontId="19" fillId="0" borderId="0" xfId="0" applyFont="1" applyFill="1">
      <alignment vertical="center"/>
    </xf>
    <xf numFmtId="0" fontId="20" fillId="0" borderId="0" xfId="0" applyFont="1" applyFill="1">
      <alignment vertical="center"/>
    </xf>
    <xf numFmtId="0" fontId="21" fillId="0" borderId="0" xfId="0" applyFont="1" applyFill="1" applyAlignment="1">
      <alignment horizontal="right" vertical="center"/>
    </xf>
    <xf numFmtId="0" fontId="17" fillId="0" borderId="9" xfId="0" applyFont="1" applyFill="1" applyBorder="1" applyAlignment="1">
      <alignment horizontal="left" vertical="center" wrapText="1"/>
    </xf>
    <xf numFmtId="0" fontId="16" fillId="0" borderId="7" xfId="0" applyFont="1" applyFill="1" applyBorder="1" applyAlignment="1">
      <alignment horizontal="right" vertical="center" wrapText="1"/>
    </xf>
    <xf numFmtId="0" fontId="21" fillId="0" borderId="7" xfId="0" applyFont="1" applyFill="1" applyBorder="1" applyAlignment="1">
      <alignment horizontal="right" vertical="center" wrapText="1"/>
    </xf>
    <xf numFmtId="3" fontId="21" fillId="0" borderId="7" xfId="0" applyNumberFormat="1" applyFont="1" applyFill="1" applyBorder="1" applyAlignment="1">
      <alignment horizontal="right" vertical="center" wrapText="1"/>
    </xf>
    <xf numFmtId="0" fontId="17" fillId="0" borderId="11" xfId="0" applyFont="1" applyFill="1" applyBorder="1" applyAlignment="1">
      <alignment horizontal="left" vertical="center" wrapText="1"/>
    </xf>
    <xf numFmtId="0" fontId="17" fillId="0" borderId="12" xfId="0" applyFont="1" applyFill="1" applyBorder="1" applyAlignment="1">
      <alignment horizontal="right" vertical="center" wrapText="1"/>
    </xf>
    <xf numFmtId="0" fontId="17" fillId="0" borderId="12" xfId="0" applyFont="1" applyFill="1" applyBorder="1" applyAlignment="1">
      <alignment horizontal="left" vertical="center" wrapText="1"/>
    </xf>
    <xf numFmtId="10" fontId="22" fillId="0" borderId="8" xfId="3" applyNumberFormat="1" applyFont="1" applyFill="1" applyBorder="1" applyAlignment="1">
      <alignment horizontal="right" vertical="center"/>
    </xf>
    <xf numFmtId="0" fontId="22" fillId="0" borderId="8" xfId="0" applyFont="1" applyFill="1" applyBorder="1" applyAlignment="1">
      <alignment horizontal="right" vertical="center"/>
    </xf>
    <xf numFmtId="10" fontId="23" fillId="0" borderId="13" xfId="3" applyNumberFormat="1" applyFont="1" applyFill="1" applyBorder="1" applyAlignment="1">
      <alignment horizontal="right" vertical="center"/>
    </xf>
    <xf numFmtId="0" fontId="11" fillId="0" borderId="0" xfId="0" applyFont="1" applyAlignment="1">
      <alignment horizontal="right" vertical="center"/>
    </xf>
    <xf numFmtId="178" fontId="0" fillId="0" borderId="0" xfId="0" applyNumberFormat="1">
      <alignment vertical="center"/>
    </xf>
    <xf numFmtId="178" fontId="0" fillId="0" borderId="0" xfId="0" applyNumberFormat="1" applyFill="1">
      <alignment vertical="center"/>
    </xf>
    <xf numFmtId="10" fontId="0" fillId="0" borderId="0" xfId="0" applyNumberFormat="1">
      <alignment vertical="center"/>
    </xf>
    <xf numFmtId="0" fontId="15" fillId="0" borderId="0" xfId="0" applyFont="1" applyAlignment="1">
      <alignment horizontal="center" vertical="center"/>
    </xf>
    <xf numFmtId="178" fontId="15" fillId="0" borderId="0" xfId="0" applyNumberFormat="1" applyFont="1" applyAlignment="1">
      <alignment horizontal="center" vertical="center"/>
    </xf>
    <xf numFmtId="178" fontId="15" fillId="0" borderId="0" xfId="0" applyNumberFormat="1" applyFont="1" applyFill="1" applyAlignment="1">
      <alignment horizontal="center" vertical="center"/>
    </xf>
    <xf numFmtId="0" fontId="16" fillId="0" borderId="0" xfId="0" applyFont="1" applyAlignment="1">
      <alignment horizontal="right" vertical="center"/>
    </xf>
    <xf numFmtId="178" fontId="16" fillId="0" borderId="0" xfId="0" applyNumberFormat="1" applyFont="1" applyAlignment="1">
      <alignment horizontal="right" vertical="center"/>
    </xf>
    <xf numFmtId="178" fontId="16" fillId="0" borderId="0" xfId="0" applyNumberFormat="1" applyFont="1" applyFill="1" applyAlignment="1">
      <alignment horizontal="right" vertical="center"/>
    </xf>
    <xf numFmtId="0" fontId="24" fillId="0" borderId="14" xfId="0" applyFont="1" applyBorder="1" applyAlignment="1">
      <alignment horizontal="center" vertical="center" wrapText="1"/>
    </xf>
    <xf numFmtId="178" fontId="24" fillId="0" borderId="3" xfId="0" applyNumberFormat="1" applyFont="1" applyFill="1" applyBorder="1" applyAlignment="1">
      <alignment horizontal="center" vertical="center" wrapText="1"/>
    </xf>
    <xf numFmtId="178" fontId="24" fillId="0" borderId="3" xfId="0" applyNumberFormat="1" applyFont="1" applyBorder="1" applyAlignment="1">
      <alignment horizontal="center" vertical="center" wrapText="1"/>
    </xf>
    <xf numFmtId="9" fontId="24" fillId="0" borderId="3" xfId="3" applyFont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 wrapText="1"/>
    </xf>
    <xf numFmtId="0" fontId="24" fillId="0" borderId="9" xfId="0" applyFont="1" applyBorder="1" applyAlignment="1">
      <alignment horizontal="center" vertical="center" wrapText="1"/>
    </xf>
    <xf numFmtId="178" fontId="24" fillId="0" borderId="7" xfId="0" applyNumberFormat="1" applyFont="1" applyFill="1" applyBorder="1" applyAlignment="1">
      <alignment horizontal="center" vertical="center" wrapText="1"/>
    </xf>
    <xf numFmtId="178" fontId="24" fillId="0" borderId="7" xfId="0" applyNumberFormat="1" applyFont="1" applyBorder="1" applyAlignment="1">
      <alignment horizontal="center" vertical="center" wrapText="1"/>
    </xf>
    <xf numFmtId="0" fontId="24" fillId="0" borderId="7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left" vertical="center" wrapText="1"/>
    </xf>
    <xf numFmtId="178" fontId="16" fillId="0" borderId="7" xfId="0" applyNumberFormat="1" applyFont="1" applyBorder="1" applyAlignment="1">
      <alignment horizontal="right" vertical="center" wrapText="1"/>
    </xf>
    <xf numFmtId="10" fontId="16" fillId="0" borderId="7" xfId="0" applyNumberFormat="1" applyFont="1" applyBorder="1" applyAlignment="1">
      <alignment horizontal="right" vertical="center" wrapText="1"/>
    </xf>
    <xf numFmtId="178" fontId="16" fillId="0" borderId="7" xfId="0" applyNumberFormat="1" applyFont="1" applyFill="1" applyBorder="1" applyAlignment="1">
      <alignment horizontal="right" vertical="center" wrapText="1"/>
    </xf>
    <xf numFmtId="0" fontId="16" fillId="0" borderId="9" xfId="0" applyFont="1" applyBorder="1" applyAlignment="1">
      <alignment horizontal="left" vertical="center" wrapText="1" indent="1"/>
    </xf>
    <xf numFmtId="0" fontId="16" fillId="0" borderId="9" xfId="0" applyFont="1" applyBorder="1" applyAlignment="1">
      <alignment horizontal="left" vertical="center" wrapText="1" indent="2"/>
    </xf>
    <xf numFmtId="0" fontId="16" fillId="0" borderId="9" xfId="0" applyFont="1" applyFill="1" applyBorder="1" applyAlignment="1">
      <alignment horizontal="left" vertical="center" wrapText="1" indent="1"/>
    </xf>
    <xf numFmtId="178" fontId="16" fillId="0" borderId="7" xfId="0" applyNumberFormat="1" applyFont="1" applyFill="1" applyBorder="1" applyAlignment="1">
      <alignment horizontal="left" vertical="center" wrapText="1"/>
    </xf>
    <xf numFmtId="0" fontId="25" fillId="0" borderId="15" xfId="0" applyFont="1" applyFill="1" applyBorder="1" applyAlignment="1">
      <alignment horizontal="left" vertical="center" wrapText="1"/>
    </xf>
    <xf numFmtId="178" fontId="17" fillId="0" borderId="16" xfId="0" applyNumberFormat="1" applyFont="1" applyFill="1" applyBorder="1" applyAlignment="1">
      <alignment horizontal="right" vertical="center" wrapText="1"/>
    </xf>
    <xf numFmtId="10" fontId="17" fillId="0" borderId="7" xfId="0" applyNumberFormat="1" applyFont="1" applyFill="1" applyBorder="1" applyAlignment="1">
      <alignment horizontal="right" vertical="center" wrapText="1"/>
    </xf>
    <xf numFmtId="178" fontId="17" fillId="0" borderId="7" xfId="0" applyNumberFormat="1" applyFont="1" applyFill="1" applyBorder="1" applyAlignment="1">
      <alignment horizontal="right" vertical="center" wrapText="1"/>
    </xf>
    <xf numFmtId="0" fontId="25" fillId="0" borderId="11" xfId="0" applyFont="1" applyBorder="1" applyAlignment="1">
      <alignment horizontal="left" vertical="center" wrapText="1"/>
    </xf>
    <xf numFmtId="178" fontId="17" fillId="0" borderId="12" xfId="0" applyNumberFormat="1" applyFont="1" applyFill="1" applyBorder="1" applyAlignment="1">
      <alignment horizontal="right" vertical="center" wrapText="1"/>
    </xf>
    <xf numFmtId="178" fontId="17" fillId="0" borderId="12" xfId="0" applyNumberFormat="1" applyFont="1" applyBorder="1" applyAlignment="1">
      <alignment horizontal="right" vertical="center" wrapText="1"/>
    </xf>
    <xf numFmtId="10" fontId="17" fillId="0" borderId="17" xfId="0" applyNumberFormat="1" applyFont="1" applyBorder="1" applyAlignment="1">
      <alignment horizontal="right" vertical="center" wrapText="1"/>
    </xf>
    <xf numFmtId="0" fontId="17" fillId="0" borderId="17" xfId="0" applyFont="1" applyBorder="1" applyAlignment="1">
      <alignment horizontal="left" vertical="center" wrapText="1"/>
    </xf>
    <xf numFmtId="178" fontId="17" fillId="0" borderId="17" xfId="0" applyNumberFormat="1" applyFont="1" applyFill="1" applyBorder="1" applyAlignment="1">
      <alignment horizontal="right" vertical="center" wrapText="1"/>
    </xf>
    <xf numFmtId="0" fontId="26" fillId="0" borderId="0" xfId="0" applyFont="1" applyAlignment="1">
      <alignment horizontal="left" vertical="center"/>
    </xf>
    <xf numFmtId="10" fontId="0" fillId="0" borderId="0" xfId="0" applyNumberFormat="1" applyFill="1">
      <alignment vertical="center"/>
    </xf>
    <xf numFmtId="10" fontId="15" fillId="0" borderId="0" xfId="0" applyNumberFormat="1" applyFont="1" applyAlignment="1">
      <alignment horizontal="center" vertical="center"/>
    </xf>
    <xf numFmtId="10" fontId="16" fillId="0" borderId="0" xfId="0" applyNumberFormat="1" applyFont="1" applyAlignment="1">
      <alignment horizontal="right" vertical="center"/>
    </xf>
    <xf numFmtId="10" fontId="24" fillId="0" borderId="18" xfId="0" applyNumberFormat="1" applyFont="1" applyBorder="1" applyAlignment="1">
      <alignment horizontal="center" vertical="center" wrapText="1"/>
    </xf>
    <xf numFmtId="10" fontId="24" fillId="0" borderId="19" xfId="0" applyNumberFormat="1" applyFont="1" applyBorder="1" applyAlignment="1">
      <alignment horizontal="center" vertical="center" wrapText="1"/>
    </xf>
    <xf numFmtId="10" fontId="24" fillId="0" borderId="8" xfId="0" applyNumberFormat="1" applyFont="1" applyBorder="1" applyAlignment="1">
      <alignment horizontal="center" vertical="center" wrapText="1"/>
    </xf>
    <xf numFmtId="10" fontId="16" fillId="0" borderId="8" xfId="0" applyNumberFormat="1" applyFont="1" applyBorder="1" applyAlignment="1">
      <alignment horizontal="right" vertical="center" wrapText="1"/>
    </xf>
    <xf numFmtId="178" fontId="10" fillId="0" borderId="0" xfId="0" applyNumberFormat="1" applyFont="1">
      <alignment vertical="center"/>
    </xf>
    <xf numFmtId="178" fontId="16" fillId="0" borderId="16" xfId="0" applyNumberFormat="1" applyFont="1" applyFill="1" applyBorder="1" applyAlignment="1">
      <alignment horizontal="right" vertical="center" wrapText="1"/>
    </xf>
    <xf numFmtId="10" fontId="17" fillId="0" borderId="20" xfId="0" applyNumberFormat="1" applyFont="1" applyFill="1" applyBorder="1" applyAlignment="1">
      <alignment horizontal="right" vertical="center" wrapText="1"/>
    </xf>
    <xf numFmtId="10" fontId="17" fillId="0" borderId="13" xfId="0" applyNumberFormat="1" applyFont="1" applyBorder="1" applyAlignment="1">
      <alignment horizontal="right" vertical="center" wrapText="1"/>
    </xf>
    <xf numFmtId="0" fontId="27" fillId="0" borderId="0" xfId="0" applyFont="1" applyFill="1" applyAlignment="1">
      <alignment vertical="center"/>
    </xf>
    <xf numFmtId="178" fontId="27" fillId="0" borderId="0" xfId="0" applyNumberFormat="1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horizontal="center" vertical="center"/>
    </xf>
    <xf numFmtId="178" fontId="5" fillId="0" borderId="0" xfId="0" applyNumberFormat="1" applyFont="1" applyFill="1" applyAlignment="1">
      <alignment horizontal="center" vertical="center"/>
    </xf>
    <xf numFmtId="0" fontId="28" fillId="0" borderId="0" xfId="0" applyFont="1" applyFill="1" applyAlignment="1">
      <alignment horizontal="right" vertical="center"/>
    </xf>
    <xf numFmtId="178" fontId="28" fillId="0" borderId="0" xfId="0" applyNumberFormat="1" applyFont="1" applyFill="1" applyAlignment="1">
      <alignment horizontal="right" vertical="center"/>
    </xf>
    <xf numFmtId="0" fontId="8" fillId="0" borderId="14" xfId="0" applyFont="1" applyFill="1" applyBorder="1" applyAlignment="1">
      <alignment horizontal="center" vertical="center"/>
    </xf>
    <xf numFmtId="178" fontId="8" fillId="0" borderId="3" xfId="0" applyNumberFormat="1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vertical="center"/>
    </xf>
    <xf numFmtId="178" fontId="9" fillId="0" borderId="7" xfId="0" applyNumberFormat="1" applyFont="1" applyFill="1" applyBorder="1" applyAlignment="1">
      <alignment vertical="center"/>
    </xf>
    <xf numFmtId="0" fontId="9" fillId="0" borderId="7" xfId="0" applyFont="1" applyFill="1" applyBorder="1" applyAlignment="1">
      <alignment vertical="center"/>
    </xf>
    <xf numFmtId="178" fontId="9" fillId="0" borderId="8" xfId="0" applyNumberFormat="1" applyFont="1" applyFill="1" applyBorder="1" applyAlignment="1">
      <alignment vertical="center"/>
    </xf>
    <xf numFmtId="0" fontId="8" fillId="0" borderId="11" xfId="0" applyFont="1" applyFill="1" applyBorder="1" applyAlignment="1">
      <alignment horizontal="center" vertical="center"/>
    </xf>
    <xf numFmtId="178" fontId="8" fillId="0" borderId="12" xfId="0" applyNumberFormat="1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center" vertical="center"/>
    </xf>
    <xf numFmtId="178" fontId="8" fillId="0" borderId="13" xfId="0" applyNumberFormat="1" applyFont="1" applyFill="1" applyBorder="1" applyAlignment="1">
      <alignment horizontal="center" vertical="center"/>
    </xf>
    <xf numFmtId="0" fontId="29" fillId="0" borderId="0" xfId="0" applyFont="1" applyFill="1">
      <alignment vertical="center"/>
    </xf>
    <xf numFmtId="0" fontId="30" fillId="0" borderId="0" xfId="0" applyFont="1" applyFill="1">
      <alignment vertical="center"/>
    </xf>
    <xf numFmtId="10" fontId="29" fillId="0" borderId="0" xfId="0" applyNumberFormat="1" applyFont="1" applyFill="1">
      <alignment vertical="center"/>
    </xf>
    <xf numFmtId="10" fontId="15" fillId="0" borderId="0" xfId="0" applyNumberFormat="1" applyFont="1" applyFill="1" applyAlignment="1">
      <alignment horizontal="center" vertical="center"/>
    </xf>
    <xf numFmtId="0" fontId="31" fillId="0" borderId="0" xfId="0" applyFont="1" applyFill="1" applyAlignment="1">
      <alignment horizontal="right" vertical="center"/>
    </xf>
    <xf numFmtId="10" fontId="31" fillId="0" borderId="0" xfId="0" applyNumberFormat="1" applyFont="1" applyFill="1" applyAlignment="1">
      <alignment horizontal="right" vertical="center"/>
    </xf>
    <xf numFmtId="0" fontId="32" fillId="0" borderId="1" xfId="0" applyFont="1" applyFill="1" applyBorder="1" applyAlignment="1">
      <alignment horizontal="center" vertical="center" wrapText="1"/>
    </xf>
    <xf numFmtId="0" fontId="32" fillId="0" borderId="2" xfId="0" applyFont="1" applyFill="1" applyBorder="1" applyAlignment="1">
      <alignment horizontal="center" vertical="center" wrapText="1"/>
    </xf>
    <xf numFmtId="0" fontId="32" fillId="0" borderId="18" xfId="0" applyFont="1" applyFill="1" applyBorder="1" applyAlignment="1">
      <alignment horizontal="center" vertical="center" wrapText="1"/>
    </xf>
    <xf numFmtId="0" fontId="32" fillId="0" borderId="21" xfId="0" applyFont="1" applyFill="1" applyBorder="1" applyAlignment="1">
      <alignment horizontal="center" vertical="center" wrapText="1"/>
    </xf>
    <xf numFmtId="0" fontId="32" fillId="0" borderId="5" xfId="0" applyFont="1" applyFill="1" applyBorder="1" applyAlignment="1">
      <alignment horizontal="center" vertical="center" wrapText="1"/>
    </xf>
    <xf numFmtId="0" fontId="32" fillId="0" borderId="6" xfId="0" applyFont="1" applyFill="1" applyBorder="1" applyAlignment="1">
      <alignment horizontal="center" vertical="center" wrapText="1"/>
    </xf>
    <xf numFmtId="0" fontId="32" fillId="0" borderId="7" xfId="0" applyFont="1" applyFill="1" applyBorder="1" applyAlignment="1">
      <alignment horizontal="center" vertical="center" wrapText="1"/>
    </xf>
    <xf numFmtId="10" fontId="32" fillId="0" borderId="7" xfId="0" applyNumberFormat="1" applyFont="1" applyFill="1" applyBorder="1" applyAlignment="1">
      <alignment horizontal="center" vertical="center" wrapText="1"/>
    </xf>
    <xf numFmtId="0" fontId="32" fillId="0" borderId="22" xfId="0" applyFont="1" applyFill="1" applyBorder="1" applyAlignment="1">
      <alignment horizontal="center" vertical="center" wrapText="1"/>
    </xf>
    <xf numFmtId="0" fontId="32" fillId="0" borderId="23" xfId="0" applyFont="1" applyFill="1" applyBorder="1" applyAlignment="1">
      <alignment horizontal="center" vertical="center" wrapText="1"/>
    </xf>
    <xf numFmtId="0" fontId="33" fillId="0" borderId="8" xfId="0" applyFont="1" applyFill="1" applyBorder="1" applyAlignment="1">
      <alignment vertical="center" wrapText="1"/>
    </xf>
    <xf numFmtId="0" fontId="33" fillId="0" borderId="8" xfId="0" applyFont="1" applyFill="1" applyBorder="1" applyAlignment="1">
      <alignment horizontal="left" vertical="center" wrapText="1"/>
    </xf>
    <xf numFmtId="0" fontId="34" fillId="0" borderId="8" xfId="0" applyFont="1" applyFill="1" applyBorder="1" applyAlignment="1">
      <alignment horizontal="left" vertical="center" wrapText="1"/>
    </xf>
    <xf numFmtId="0" fontId="0" fillId="0" borderId="8" xfId="0" applyFill="1" applyBorder="1">
      <alignment vertical="center"/>
    </xf>
    <xf numFmtId="0" fontId="26" fillId="0" borderId="8" xfId="0" applyFont="1" applyFill="1" applyBorder="1" applyAlignment="1">
      <alignment horizontal="left" vertical="center" wrapText="1"/>
    </xf>
    <xf numFmtId="0" fontId="30" fillId="0" borderId="13" xfId="0" applyFont="1" applyFill="1" applyBorder="1">
      <alignment vertical="center"/>
    </xf>
    <xf numFmtId="0" fontId="29" fillId="0" borderId="0" xfId="0" applyFont="1" applyFill="1" applyAlignment="1">
      <alignment horizontal="center" vertical="center"/>
    </xf>
    <xf numFmtId="10" fontId="29" fillId="0" borderId="0" xfId="0" applyNumberFormat="1" applyFont="1" applyFill="1" applyAlignment="1">
      <alignment horizontal="right" vertical="center"/>
    </xf>
    <xf numFmtId="10" fontId="15" fillId="0" borderId="0" xfId="0" applyNumberFormat="1" applyFont="1" applyFill="1" applyAlignment="1">
      <alignment horizontal="right" vertical="center"/>
    </xf>
    <xf numFmtId="0" fontId="31" fillId="0" borderId="0" xfId="0" applyFont="1" applyFill="1" applyAlignment="1">
      <alignment horizontal="center" vertical="center"/>
    </xf>
    <xf numFmtId="0" fontId="32" fillId="0" borderId="14" xfId="0" applyFont="1" applyFill="1" applyBorder="1" applyAlignment="1">
      <alignment horizontal="center" vertical="center" wrapText="1"/>
    </xf>
    <xf numFmtId="0" fontId="32" fillId="0" borderId="3" xfId="0" applyFont="1" applyFill="1" applyBorder="1" applyAlignment="1">
      <alignment horizontal="center" vertical="center" wrapText="1"/>
    </xf>
    <xf numFmtId="0" fontId="32" fillId="0" borderId="9" xfId="0" applyFont="1" applyFill="1" applyBorder="1" applyAlignment="1">
      <alignment horizontal="center" vertical="center" wrapText="1"/>
    </xf>
    <xf numFmtId="3" fontId="17" fillId="0" borderId="7" xfId="0" applyNumberFormat="1" applyFont="1" applyFill="1" applyBorder="1" applyAlignment="1">
      <alignment horizontal="right" vertical="center" wrapText="1"/>
    </xf>
    <xf numFmtId="0" fontId="32" fillId="0" borderId="4" xfId="0" applyFont="1" applyFill="1" applyBorder="1" applyAlignment="1">
      <alignment horizontal="center" vertical="center" wrapText="1"/>
    </xf>
    <xf numFmtId="0" fontId="32" fillId="0" borderId="8" xfId="0" applyFont="1" applyFill="1" applyBorder="1" applyAlignment="1">
      <alignment horizontal="center" vertical="center" wrapText="1"/>
    </xf>
    <xf numFmtId="0" fontId="35" fillId="0" borderId="8" xfId="0" applyFont="1" applyFill="1" applyBorder="1" applyAlignment="1">
      <alignment horizontal="left" vertical="center" wrapText="1"/>
    </xf>
    <xf numFmtId="0" fontId="16" fillId="0" borderId="8" xfId="0" applyFont="1" applyFill="1" applyBorder="1" applyAlignment="1">
      <alignment horizontal="left" vertical="center" wrapText="1"/>
    </xf>
    <xf numFmtId="0" fontId="13" fillId="0" borderId="8" xfId="0" applyFont="1" applyFill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tyles" Target="styl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30"/>
  <sheetViews>
    <sheetView workbookViewId="0">
      <selection activeCell="J11" sqref="J11"/>
    </sheetView>
  </sheetViews>
  <sheetFormatPr defaultColWidth="9" defaultRowHeight="18" customHeight="1"/>
  <cols>
    <col min="1" max="1" width="25" style="183" customWidth="1"/>
    <col min="2" max="5" width="12.8" style="183" customWidth="1"/>
    <col min="6" max="6" width="12.8" style="205" customWidth="1"/>
    <col min="7" max="7" width="12.8" style="206" customWidth="1"/>
    <col min="8" max="8" width="12.8" style="205" customWidth="1"/>
    <col min="9" max="9" width="12.8" style="206" customWidth="1"/>
    <col min="10" max="10" width="10.9416666666667" style="183" customWidth="1"/>
    <col min="11" max="16384" width="9" style="183"/>
  </cols>
  <sheetData>
    <row r="1" customHeight="1" spans="1:1">
      <c r="A1" s="78" t="s">
        <v>0</v>
      </c>
    </row>
    <row r="2" customHeight="1" spans="1:10">
      <c r="A2" s="79" t="s">
        <v>1</v>
      </c>
      <c r="B2" s="79"/>
      <c r="C2" s="79"/>
      <c r="D2" s="79"/>
      <c r="E2" s="79"/>
      <c r="F2" s="79"/>
      <c r="G2" s="207"/>
      <c r="H2" s="79"/>
      <c r="I2" s="207"/>
      <c r="J2" s="79"/>
    </row>
    <row r="3" customHeight="1" spans="1:10">
      <c r="A3" s="187" t="s">
        <v>2</v>
      </c>
      <c r="B3" s="187"/>
      <c r="C3" s="187"/>
      <c r="D3" s="187"/>
      <c r="E3" s="187"/>
      <c r="F3" s="208"/>
      <c r="G3" s="188"/>
      <c r="H3" s="208"/>
      <c r="I3" s="188"/>
      <c r="J3" s="187"/>
    </row>
    <row r="4" ht="26" customHeight="1" spans="1:10">
      <c r="A4" s="209" t="s">
        <v>3</v>
      </c>
      <c r="B4" s="210" t="s">
        <v>4</v>
      </c>
      <c r="C4" s="210" t="s">
        <v>5</v>
      </c>
      <c r="D4" s="210" t="s">
        <v>6</v>
      </c>
      <c r="E4" s="210" t="s">
        <v>7</v>
      </c>
      <c r="F4" s="210" t="s">
        <v>8</v>
      </c>
      <c r="G4" s="210"/>
      <c r="H4" s="210" t="s">
        <v>9</v>
      </c>
      <c r="I4" s="210"/>
      <c r="J4" s="213" t="s">
        <v>10</v>
      </c>
    </row>
    <row r="5" customHeight="1" spans="1:10">
      <c r="A5" s="211"/>
      <c r="B5" s="195"/>
      <c r="C5" s="195"/>
      <c r="D5" s="195"/>
      <c r="E5" s="195"/>
      <c r="F5" s="195" t="s">
        <v>11</v>
      </c>
      <c r="G5" s="196" t="s">
        <v>12</v>
      </c>
      <c r="H5" s="195" t="s">
        <v>11</v>
      </c>
      <c r="I5" s="196" t="s">
        <v>12</v>
      </c>
      <c r="J5" s="214"/>
    </row>
    <row r="6" s="184" customFormat="1" customHeight="1" spans="1:10">
      <c r="A6" s="105" t="s">
        <v>13</v>
      </c>
      <c r="B6" s="145">
        <v>56195.54</v>
      </c>
      <c r="C6" s="145">
        <v>56195.54</v>
      </c>
      <c r="D6" s="145">
        <f>SUM(D7:D20)</f>
        <v>48176</v>
      </c>
      <c r="E6" s="145">
        <f>SUM(E7:E20)</f>
        <v>31513</v>
      </c>
      <c r="F6" s="212">
        <f>D6-E6</f>
        <v>16663</v>
      </c>
      <c r="G6" s="144">
        <f>F6/E6</f>
        <v>0.528765906133976</v>
      </c>
      <c r="H6" s="212">
        <f>D6-C6</f>
        <v>-8019.54</v>
      </c>
      <c r="I6" s="144">
        <f>H6/C6</f>
        <v>-0.14270776648823</v>
      </c>
      <c r="J6" s="215"/>
    </row>
    <row r="7" customHeight="1" spans="1:10">
      <c r="A7" s="85" t="s">
        <v>14</v>
      </c>
      <c r="B7" s="137">
        <v>22767.74</v>
      </c>
      <c r="C7" s="137">
        <v>22767.74</v>
      </c>
      <c r="D7" s="137">
        <v>18179</v>
      </c>
      <c r="E7" s="137">
        <v>15965</v>
      </c>
      <c r="F7" s="90">
        <f t="shared" ref="F7:F30" si="0">D7-E7</f>
        <v>2214</v>
      </c>
      <c r="G7" s="91">
        <f t="shared" ref="G7:G29" si="1">F7/E7</f>
        <v>0.138678358910116</v>
      </c>
      <c r="H7" s="90">
        <f t="shared" ref="H7:H30" si="2">D7-C7</f>
        <v>-4588.74</v>
      </c>
      <c r="I7" s="91">
        <f t="shared" ref="I7:I29" si="3">H7/C7</f>
        <v>-0.201545695795894</v>
      </c>
      <c r="J7" s="203"/>
    </row>
    <row r="8" customHeight="1" spans="1:10">
      <c r="A8" s="85" t="s">
        <v>15</v>
      </c>
      <c r="B8" s="137">
        <v>5972.4</v>
      </c>
      <c r="C8" s="137">
        <v>5972.4</v>
      </c>
      <c r="D8" s="137">
        <v>3844</v>
      </c>
      <c r="E8" s="137"/>
      <c r="F8" s="90">
        <f t="shared" si="0"/>
        <v>3844</v>
      </c>
      <c r="G8" s="91"/>
      <c r="H8" s="90">
        <f t="shared" si="2"/>
        <v>-2128.4</v>
      </c>
      <c r="I8" s="91">
        <f t="shared" si="3"/>
        <v>-0.356372647511888</v>
      </c>
      <c r="J8" s="203"/>
    </row>
    <row r="9" customHeight="1" spans="1:10">
      <c r="A9" s="85" t="s">
        <v>16</v>
      </c>
      <c r="B9" s="137">
        <v>1654.8</v>
      </c>
      <c r="C9" s="137">
        <v>1654.8</v>
      </c>
      <c r="D9" s="137">
        <v>1617</v>
      </c>
      <c r="E9" s="137">
        <v>1108</v>
      </c>
      <c r="F9" s="90">
        <f t="shared" si="0"/>
        <v>509</v>
      </c>
      <c r="G9" s="91">
        <f t="shared" si="1"/>
        <v>0.459386281588448</v>
      </c>
      <c r="H9" s="90">
        <f t="shared" si="2"/>
        <v>-37.8</v>
      </c>
      <c r="I9" s="91">
        <f t="shared" si="3"/>
        <v>-0.0228426395939086</v>
      </c>
      <c r="J9" s="203"/>
    </row>
    <row r="10" customHeight="1" spans="1:10">
      <c r="A10" s="85" t="s">
        <v>17</v>
      </c>
      <c r="B10" s="137">
        <v>1046.85</v>
      </c>
      <c r="C10" s="137">
        <v>1046.85</v>
      </c>
      <c r="D10" s="137">
        <v>910</v>
      </c>
      <c r="E10" s="137">
        <v>745</v>
      </c>
      <c r="F10" s="90">
        <f t="shared" si="0"/>
        <v>165</v>
      </c>
      <c r="G10" s="91">
        <f t="shared" si="1"/>
        <v>0.221476510067114</v>
      </c>
      <c r="H10" s="90">
        <f t="shared" si="2"/>
        <v>-136.85</v>
      </c>
      <c r="I10" s="91">
        <f t="shared" si="3"/>
        <v>-0.130725509862922</v>
      </c>
      <c r="J10" s="203"/>
    </row>
    <row r="11" customHeight="1" spans="1:10">
      <c r="A11" s="85" t="s">
        <v>18</v>
      </c>
      <c r="B11" s="137">
        <v>39.9</v>
      </c>
      <c r="C11" s="137">
        <v>39.9</v>
      </c>
      <c r="D11" s="137">
        <v>31</v>
      </c>
      <c r="E11" s="137">
        <v>48</v>
      </c>
      <c r="F11" s="90">
        <f t="shared" si="0"/>
        <v>-17</v>
      </c>
      <c r="G11" s="91">
        <f t="shared" si="1"/>
        <v>-0.354166666666667</v>
      </c>
      <c r="H11" s="90">
        <f t="shared" si="2"/>
        <v>-8.9</v>
      </c>
      <c r="I11" s="91">
        <f t="shared" si="3"/>
        <v>-0.223057644110276</v>
      </c>
      <c r="J11" s="203"/>
    </row>
    <row r="12" customHeight="1" spans="1:10">
      <c r="A12" s="85" t="s">
        <v>19</v>
      </c>
      <c r="B12" s="137">
        <v>3201.45</v>
      </c>
      <c r="C12" s="137">
        <v>3201.45</v>
      </c>
      <c r="D12" s="137">
        <v>3041</v>
      </c>
      <c r="E12" s="137">
        <v>2178</v>
      </c>
      <c r="F12" s="90">
        <f t="shared" si="0"/>
        <v>863</v>
      </c>
      <c r="G12" s="91">
        <f t="shared" si="1"/>
        <v>0.39623507805326</v>
      </c>
      <c r="H12" s="90">
        <f t="shared" si="2"/>
        <v>-160.45</v>
      </c>
      <c r="I12" s="91">
        <f t="shared" si="3"/>
        <v>-0.0501179153196207</v>
      </c>
      <c r="J12" s="216"/>
    </row>
    <row r="13" customHeight="1" spans="1:10">
      <c r="A13" s="85" t="s">
        <v>20</v>
      </c>
      <c r="B13" s="137">
        <v>5760.3</v>
      </c>
      <c r="C13" s="137">
        <v>5760.3</v>
      </c>
      <c r="D13" s="137">
        <v>3201</v>
      </c>
      <c r="E13" s="137">
        <v>2743</v>
      </c>
      <c r="F13" s="90">
        <f t="shared" si="0"/>
        <v>458</v>
      </c>
      <c r="G13" s="91">
        <f t="shared" si="1"/>
        <v>0.166970470288006</v>
      </c>
      <c r="H13" s="90">
        <f t="shared" si="2"/>
        <v>-2559.3</v>
      </c>
      <c r="I13" s="91">
        <f t="shared" si="3"/>
        <v>-0.444299776053331</v>
      </c>
      <c r="J13" s="203"/>
    </row>
    <row r="14" customHeight="1" spans="1:10">
      <c r="A14" s="85" t="s">
        <v>21</v>
      </c>
      <c r="B14" s="137">
        <v>2213.4</v>
      </c>
      <c r="C14" s="137">
        <v>2213.4</v>
      </c>
      <c r="D14" s="137">
        <v>2164</v>
      </c>
      <c r="E14" s="137">
        <v>1506</v>
      </c>
      <c r="F14" s="90">
        <f t="shared" si="0"/>
        <v>658</v>
      </c>
      <c r="G14" s="91">
        <f t="shared" si="1"/>
        <v>0.436918990703851</v>
      </c>
      <c r="H14" s="90">
        <f t="shared" si="2"/>
        <v>-49.4000000000001</v>
      </c>
      <c r="I14" s="91">
        <f t="shared" si="3"/>
        <v>-0.0223186048612994</v>
      </c>
      <c r="J14" s="216"/>
    </row>
    <row r="15" customHeight="1" spans="1:10">
      <c r="A15" s="85" t="s">
        <v>22</v>
      </c>
      <c r="B15" s="137">
        <v>1722</v>
      </c>
      <c r="C15" s="137">
        <v>1722</v>
      </c>
      <c r="D15" s="137">
        <v>1056</v>
      </c>
      <c r="E15" s="137">
        <v>1200</v>
      </c>
      <c r="F15" s="90">
        <f t="shared" si="0"/>
        <v>-144</v>
      </c>
      <c r="G15" s="91">
        <f t="shared" si="1"/>
        <v>-0.12</v>
      </c>
      <c r="H15" s="90">
        <f t="shared" si="2"/>
        <v>-666</v>
      </c>
      <c r="I15" s="91">
        <f t="shared" si="3"/>
        <v>-0.386759581881533</v>
      </c>
      <c r="J15" s="203"/>
    </row>
    <row r="16" customHeight="1" spans="1:10">
      <c r="A16" s="85" t="s">
        <v>23</v>
      </c>
      <c r="B16" s="137">
        <v>9387</v>
      </c>
      <c r="C16" s="137">
        <v>9387</v>
      </c>
      <c r="D16" s="137">
        <v>6935</v>
      </c>
      <c r="E16" s="137">
        <v>4470</v>
      </c>
      <c r="F16" s="90">
        <f t="shared" si="0"/>
        <v>2465</v>
      </c>
      <c r="G16" s="91">
        <f t="shared" si="1"/>
        <v>0.551454138702461</v>
      </c>
      <c r="H16" s="90">
        <f t="shared" si="2"/>
        <v>-2452</v>
      </c>
      <c r="I16" s="91">
        <f t="shared" si="3"/>
        <v>-0.26121231490359</v>
      </c>
      <c r="J16" s="216"/>
    </row>
    <row r="17" customHeight="1" spans="1:10">
      <c r="A17" s="85" t="s">
        <v>24</v>
      </c>
      <c r="B17" s="137">
        <v>688.8</v>
      </c>
      <c r="C17" s="137">
        <v>688.8</v>
      </c>
      <c r="D17" s="137">
        <v>905</v>
      </c>
      <c r="E17" s="137">
        <v>656</v>
      </c>
      <c r="F17" s="90">
        <f t="shared" si="0"/>
        <v>249</v>
      </c>
      <c r="G17" s="91">
        <f t="shared" si="1"/>
        <v>0.379573170731707</v>
      </c>
      <c r="H17" s="90">
        <f t="shared" si="2"/>
        <v>216.2</v>
      </c>
      <c r="I17" s="91">
        <f t="shared" si="3"/>
        <v>0.313879210220674</v>
      </c>
      <c r="J17" s="216"/>
    </row>
    <row r="18" customHeight="1" spans="1:10">
      <c r="A18" s="85" t="s">
        <v>25</v>
      </c>
      <c r="B18" s="137">
        <v>1706.25</v>
      </c>
      <c r="C18" s="137">
        <v>1706.25</v>
      </c>
      <c r="D18" s="137">
        <v>6265</v>
      </c>
      <c r="E18" s="137">
        <v>876</v>
      </c>
      <c r="F18" s="90">
        <f t="shared" si="0"/>
        <v>5389</v>
      </c>
      <c r="G18" s="91">
        <f t="shared" si="1"/>
        <v>6.15182648401827</v>
      </c>
      <c r="H18" s="90">
        <f t="shared" si="2"/>
        <v>4558.75</v>
      </c>
      <c r="I18" s="91">
        <f t="shared" si="3"/>
        <v>2.67179487179487</v>
      </c>
      <c r="J18" s="203"/>
    </row>
    <row r="19" customHeight="1" spans="1:10">
      <c r="A19" s="85" t="s">
        <v>26</v>
      </c>
      <c r="B19" s="137">
        <v>15.75</v>
      </c>
      <c r="C19" s="137">
        <v>15.75</v>
      </c>
      <c r="D19" s="137">
        <v>14</v>
      </c>
      <c r="E19" s="137"/>
      <c r="F19" s="90">
        <f t="shared" si="0"/>
        <v>14</v>
      </c>
      <c r="G19" s="91"/>
      <c r="H19" s="90">
        <f t="shared" si="2"/>
        <v>-1.75</v>
      </c>
      <c r="I19" s="91">
        <f t="shared" si="3"/>
        <v>-0.111111111111111</v>
      </c>
      <c r="J19" s="203"/>
    </row>
    <row r="20" customHeight="1" spans="1:10">
      <c r="A20" s="85" t="s">
        <v>27</v>
      </c>
      <c r="B20" s="137">
        <v>18.9</v>
      </c>
      <c r="C20" s="137">
        <v>18.9</v>
      </c>
      <c r="D20" s="137">
        <v>14</v>
      </c>
      <c r="E20" s="137">
        <v>18</v>
      </c>
      <c r="F20" s="90">
        <f t="shared" si="0"/>
        <v>-4</v>
      </c>
      <c r="G20" s="91">
        <f t="shared" si="1"/>
        <v>-0.222222222222222</v>
      </c>
      <c r="H20" s="90">
        <f t="shared" si="2"/>
        <v>-4.9</v>
      </c>
      <c r="I20" s="91">
        <f t="shared" si="3"/>
        <v>-0.259259259259259</v>
      </c>
      <c r="J20" s="203"/>
    </row>
    <row r="21" s="184" customFormat="1" customHeight="1" spans="1:10">
      <c r="A21" s="105" t="s">
        <v>28</v>
      </c>
      <c r="B21" s="145">
        <v>6832.35</v>
      </c>
      <c r="C21" s="145">
        <v>6832.35</v>
      </c>
      <c r="D21" s="145">
        <f>D22+D25+D26+D27+D28+D29</f>
        <v>10111</v>
      </c>
      <c r="E21" s="145">
        <f>E22+E25+E26+E27+E28+E29</f>
        <v>8226</v>
      </c>
      <c r="F21" s="212">
        <f t="shared" si="0"/>
        <v>1885</v>
      </c>
      <c r="G21" s="144">
        <f t="shared" si="1"/>
        <v>0.229151470945782</v>
      </c>
      <c r="H21" s="212">
        <f t="shared" si="2"/>
        <v>3278.65</v>
      </c>
      <c r="I21" s="144">
        <f t="shared" si="3"/>
        <v>0.479871493702752</v>
      </c>
      <c r="J21" s="215"/>
    </row>
    <row r="22" customHeight="1" spans="1:10">
      <c r="A22" s="85" t="s">
        <v>29</v>
      </c>
      <c r="B22" s="137">
        <v>5322.45</v>
      </c>
      <c r="C22" s="137">
        <v>5322.45</v>
      </c>
      <c r="D22" s="137">
        <v>4271</v>
      </c>
      <c r="E22" s="137">
        <v>3158</v>
      </c>
      <c r="F22" s="90">
        <f t="shared" si="0"/>
        <v>1113</v>
      </c>
      <c r="G22" s="91">
        <f t="shared" si="1"/>
        <v>0.352438252058265</v>
      </c>
      <c r="H22" s="90">
        <f t="shared" si="2"/>
        <v>-1051.45</v>
      </c>
      <c r="I22" s="91">
        <f t="shared" si="3"/>
        <v>-0.197550000469708</v>
      </c>
      <c r="J22" s="203"/>
    </row>
    <row r="23" customHeight="1" spans="1:10">
      <c r="A23" s="85" t="s">
        <v>30</v>
      </c>
      <c r="B23" s="137">
        <v>2521.05</v>
      </c>
      <c r="C23" s="137">
        <v>2521.05</v>
      </c>
      <c r="D23" s="137">
        <v>1607</v>
      </c>
      <c r="E23" s="137">
        <v>1681</v>
      </c>
      <c r="F23" s="90">
        <f t="shared" si="0"/>
        <v>-74</v>
      </c>
      <c r="G23" s="91">
        <f t="shared" si="1"/>
        <v>-0.0440214158239143</v>
      </c>
      <c r="H23" s="90">
        <f t="shared" si="2"/>
        <v>-914.05</v>
      </c>
      <c r="I23" s="91">
        <f t="shared" si="3"/>
        <v>-0.362567184308126</v>
      </c>
      <c r="J23" s="216"/>
    </row>
    <row r="24" customHeight="1" spans="1:10">
      <c r="A24" s="85" t="s">
        <v>31</v>
      </c>
      <c r="B24" s="137">
        <v>1677.9</v>
      </c>
      <c r="C24" s="137">
        <v>1677.9</v>
      </c>
      <c r="D24" s="137">
        <v>1102</v>
      </c>
      <c r="E24" s="137">
        <v>639</v>
      </c>
      <c r="F24" s="90">
        <f t="shared" si="0"/>
        <v>463</v>
      </c>
      <c r="G24" s="91">
        <f t="shared" si="1"/>
        <v>0.724569640062598</v>
      </c>
      <c r="H24" s="90">
        <f t="shared" si="2"/>
        <v>-575.9</v>
      </c>
      <c r="I24" s="91">
        <f t="shared" si="3"/>
        <v>-0.343226652363073</v>
      </c>
      <c r="J24" s="216"/>
    </row>
    <row r="25" customHeight="1" spans="1:10">
      <c r="A25" s="85" t="s">
        <v>32</v>
      </c>
      <c r="B25" s="137">
        <v>90.3</v>
      </c>
      <c r="C25" s="137">
        <v>90.3</v>
      </c>
      <c r="D25" s="137">
        <v>304</v>
      </c>
      <c r="E25" s="137">
        <v>129</v>
      </c>
      <c r="F25" s="90">
        <f t="shared" si="0"/>
        <v>175</v>
      </c>
      <c r="G25" s="91">
        <f t="shared" si="1"/>
        <v>1.35658914728682</v>
      </c>
      <c r="H25" s="90">
        <f t="shared" si="2"/>
        <v>213.7</v>
      </c>
      <c r="I25" s="91">
        <f t="shared" si="3"/>
        <v>2.36655592469546</v>
      </c>
      <c r="J25" s="203"/>
    </row>
    <row r="26" customHeight="1" spans="1:10">
      <c r="A26" s="85" t="s">
        <v>33</v>
      </c>
      <c r="B26" s="137">
        <v>339.15</v>
      </c>
      <c r="C26" s="137">
        <v>339.15</v>
      </c>
      <c r="D26" s="137">
        <v>453</v>
      </c>
      <c r="E26" s="137">
        <v>323</v>
      </c>
      <c r="F26" s="90">
        <f t="shared" si="0"/>
        <v>130</v>
      </c>
      <c r="G26" s="91">
        <f t="shared" si="1"/>
        <v>0.402476780185758</v>
      </c>
      <c r="H26" s="90">
        <f t="shared" si="2"/>
        <v>113.85</v>
      </c>
      <c r="I26" s="91">
        <f t="shared" si="3"/>
        <v>0.335692171605484</v>
      </c>
      <c r="J26" s="203"/>
    </row>
    <row r="27" customHeight="1" spans="1:10">
      <c r="A27" s="85" t="s">
        <v>34</v>
      </c>
      <c r="B27" s="137">
        <v>0</v>
      </c>
      <c r="C27" s="137">
        <v>0</v>
      </c>
      <c r="D27" s="137">
        <v>0</v>
      </c>
      <c r="E27" s="137">
        <v>0</v>
      </c>
      <c r="F27" s="90">
        <f t="shared" si="0"/>
        <v>0</v>
      </c>
      <c r="G27" s="91"/>
      <c r="H27" s="90">
        <f t="shared" si="2"/>
        <v>0</v>
      </c>
      <c r="I27" s="91"/>
      <c r="J27" s="203"/>
    </row>
    <row r="28" customHeight="1" spans="1:10">
      <c r="A28" s="85" t="s">
        <v>35</v>
      </c>
      <c r="B28" s="137">
        <v>1080.45</v>
      </c>
      <c r="C28" s="137">
        <v>1080.45</v>
      </c>
      <c r="D28" s="137">
        <v>4296</v>
      </c>
      <c r="E28" s="137">
        <v>4616</v>
      </c>
      <c r="F28" s="90">
        <f t="shared" si="0"/>
        <v>-320</v>
      </c>
      <c r="G28" s="91">
        <f t="shared" si="1"/>
        <v>-0.0693240901213172</v>
      </c>
      <c r="H28" s="90">
        <f t="shared" si="2"/>
        <v>3215.55</v>
      </c>
      <c r="I28" s="91">
        <f t="shared" si="3"/>
        <v>2.97612106066917</v>
      </c>
      <c r="J28" s="216"/>
    </row>
    <row r="29" s="184" customFormat="1" customHeight="1" spans="1:10">
      <c r="A29" s="85" t="s">
        <v>36</v>
      </c>
      <c r="B29" s="137">
        <v>0</v>
      </c>
      <c r="C29" s="137">
        <v>0</v>
      </c>
      <c r="D29" s="137">
        <v>787</v>
      </c>
      <c r="E29" s="137">
        <v>0</v>
      </c>
      <c r="F29" s="90">
        <f t="shared" si="0"/>
        <v>787</v>
      </c>
      <c r="G29" s="91"/>
      <c r="H29" s="90">
        <f t="shared" si="2"/>
        <v>787</v>
      </c>
      <c r="I29" s="91"/>
      <c r="J29" s="217"/>
    </row>
    <row r="30" s="184" customFormat="1" customHeight="1" spans="1:10">
      <c r="A30" s="109" t="s">
        <v>37</v>
      </c>
      <c r="B30" s="95">
        <f>B6+B21</f>
        <v>63027.89</v>
      </c>
      <c r="C30" s="95">
        <f>C6+C21</f>
        <v>63027.89</v>
      </c>
      <c r="D30" s="95">
        <f>D6+D21</f>
        <v>58287</v>
      </c>
      <c r="E30" s="95">
        <f>E6+E21</f>
        <v>39739</v>
      </c>
      <c r="F30" s="95">
        <f t="shared" si="0"/>
        <v>18548</v>
      </c>
      <c r="G30" s="96">
        <f>F30/E30</f>
        <v>0.466745514481995</v>
      </c>
      <c r="H30" s="95">
        <f t="shared" si="2"/>
        <v>-4740.89</v>
      </c>
      <c r="I30" s="96">
        <f>H30/C30</f>
        <v>-0.0752189229244387</v>
      </c>
      <c r="J30" s="204"/>
    </row>
  </sheetData>
  <mergeCells count="10">
    <mergeCell ref="A2:J2"/>
    <mergeCell ref="A3:J3"/>
    <mergeCell ref="F4:G4"/>
    <mergeCell ref="H4:I4"/>
    <mergeCell ref="A4:A5"/>
    <mergeCell ref="B4:B5"/>
    <mergeCell ref="C4:C5"/>
    <mergeCell ref="D4:D5"/>
    <mergeCell ref="E4:E5"/>
    <mergeCell ref="J4:J5"/>
  </mergeCells>
  <pageMargins left="0.751388888888889" right="0.751388888888889" top="0.60625" bottom="0.66875" header="0.5" footer="0.5"/>
  <pageSetup paperSize="9" scale="96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8"/>
  <sheetViews>
    <sheetView workbookViewId="0">
      <selection activeCell="H13" sqref="H13"/>
    </sheetView>
  </sheetViews>
  <sheetFormatPr defaultColWidth="9" defaultRowHeight="20" customHeight="1"/>
  <cols>
    <col min="1" max="1" width="28.1333333333333" style="183" customWidth="1"/>
    <col min="2" max="2" width="12.55" style="183" customWidth="1"/>
    <col min="3" max="3" width="12.3833333333333" style="183" customWidth="1"/>
    <col min="4" max="6" width="11.1333333333333" style="183" customWidth="1"/>
    <col min="7" max="7" width="11.1333333333333" style="185" customWidth="1"/>
    <col min="8" max="9" width="11.1333333333333" style="183" customWidth="1"/>
    <col min="10" max="10" width="30.3166666666667" style="183" customWidth="1"/>
    <col min="11" max="16384" width="9" style="183"/>
  </cols>
  <sheetData>
    <row r="1" customHeight="1" spans="1:1">
      <c r="A1" s="78" t="s">
        <v>38</v>
      </c>
    </row>
    <row r="2" customHeight="1" spans="1:10">
      <c r="A2" s="79" t="s">
        <v>39</v>
      </c>
      <c r="B2" s="79"/>
      <c r="C2" s="79"/>
      <c r="D2" s="79"/>
      <c r="E2" s="79"/>
      <c r="F2" s="79"/>
      <c r="G2" s="186"/>
      <c r="H2" s="79"/>
      <c r="I2" s="79"/>
      <c r="J2" s="79"/>
    </row>
    <row r="3" customHeight="1" spans="1:10">
      <c r="A3" s="187" t="s">
        <v>2</v>
      </c>
      <c r="B3" s="187"/>
      <c r="C3" s="187"/>
      <c r="D3" s="187"/>
      <c r="E3" s="187"/>
      <c r="F3" s="187"/>
      <c r="G3" s="188"/>
      <c r="H3" s="187"/>
      <c r="I3" s="187"/>
      <c r="J3" s="187"/>
    </row>
    <row r="4" ht="30" customHeight="1" spans="1:10">
      <c r="A4" s="189" t="s">
        <v>40</v>
      </c>
      <c r="B4" s="190" t="s">
        <v>4</v>
      </c>
      <c r="C4" s="190" t="s">
        <v>5</v>
      </c>
      <c r="D4" s="190" t="s">
        <v>41</v>
      </c>
      <c r="E4" s="190" t="s">
        <v>42</v>
      </c>
      <c r="F4" s="191" t="s">
        <v>8</v>
      </c>
      <c r="G4" s="192"/>
      <c r="H4" s="191" t="s">
        <v>9</v>
      </c>
      <c r="I4" s="192"/>
      <c r="J4" s="197" t="s">
        <v>43</v>
      </c>
    </row>
    <row r="5" customHeight="1" spans="1:10">
      <c r="A5" s="193"/>
      <c r="B5" s="194"/>
      <c r="C5" s="194"/>
      <c r="D5" s="194"/>
      <c r="E5" s="194"/>
      <c r="F5" s="195" t="s">
        <v>11</v>
      </c>
      <c r="G5" s="196" t="s">
        <v>12</v>
      </c>
      <c r="H5" s="195" t="s">
        <v>11</v>
      </c>
      <c r="I5" s="195" t="s">
        <v>12</v>
      </c>
      <c r="J5" s="198"/>
    </row>
    <row r="6" s="183" customFormat="1" customHeight="1" spans="1:10">
      <c r="A6" s="85" t="s">
        <v>44</v>
      </c>
      <c r="B6" s="90">
        <v>16513</v>
      </c>
      <c r="C6" s="90">
        <v>20192</v>
      </c>
      <c r="D6" s="90">
        <v>19361</v>
      </c>
      <c r="E6" s="90">
        <v>20647</v>
      </c>
      <c r="F6" s="106">
        <f t="shared" ref="F6:F28" si="0">D6-E6</f>
        <v>-1286</v>
      </c>
      <c r="G6" s="91">
        <f t="shared" ref="G6:G24" si="1">F6/E6</f>
        <v>-0.0622850777352642</v>
      </c>
      <c r="H6" s="106">
        <f t="shared" ref="H6:H28" si="2">D6-C6</f>
        <v>-831</v>
      </c>
      <c r="I6" s="91">
        <f t="shared" ref="I6:I24" si="3">H6/C6</f>
        <v>-0.041154912836767</v>
      </c>
      <c r="J6" s="199"/>
    </row>
    <row r="7" customHeight="1" spans="1:10">
      <c r="A7" s="85" t="s">
        <v>45</v>
      </c>
      <c r="B7" s="90">
        <v>35</v>
      </c>
      <c r="C7" s="90">
        <v>50</v>
      </c>
      <c r="D7" s="106">
        <v>152</v>
      </c>
      <c r="E7" s="106">
        <v>0</v>
      </c>
      <c r="F7" s="106">
        <f t="shared" si="0"/>
        <v>152</v>
      </c>
      <c r="G7" s="91"/>
      <c r="H7" s="106">
        <f t="shared" si="2"/>
        <v>102</v>
      </c>
      <c r="I7" s="91"/>
      <c r="J7" s="200" t="s">
        <v>46</v>
      </c>
    </row>
    <row r="8" customHeight="1" spans="1:10">
      <c r="A8" s="85" t="s">
        <v>47</v>
      </c>
      <c r="B8" s="90">
        <v>1330</v>
      </c>
      <c r="C8" s="90">
        <v>1569</v>
      </c>
      <c r="D8" s="90">
        <v>1091</v>
      </c>
      <c r="E8" s="90">
        <v>1180</v>
      </c>
      <c r="F8" s="106">
        <f t="shared" si="0"/>
        <v>-89</v>
      </c>
      <c r="G8" s="91">
        <f t="shared" si="1"/>
        <v>-0.0754237288135593</v>
      </c>
      <c r="H8" s="106">
        <f t="shared" si="2"/>
        <v>-478</v>
      </c>
      <c r="I8" s="91">
        <f t="shared" si="3"/>
        <v>-0.304652644996813</v>
      </c>
      <c r="J8" s="200" t="s">
        <v>48</v>
      </c>
    </row>
    <row r="9" customHeight="1" spans="1:10">
      <c r="A9" s="85" t="s">
        <v>49</v>
      </c>
      <c r="B9" s="90">
        <v>57536</v>
      </c>
      <c r="C9" s="90">
        <v>66792</v>
      </c>
      <c r="D9" s="90">
        <v>66763</v>
      </c>
      <c r="E9" s="90">
        <v>64813</v>
      </c>
      <c r="F9" s="106">
        <f t="shared" si="0"/>
        <v>1950</v>
      </c>
      <c r="G9" s="91">
        <f t="shared" si="1"/>
        <v>0.0300865567093021</v>
      </c>
      <c r="H9" s="106">
        <f t="shared" si="2"/>
        <v>-29</v>
      </c>
      <c r="I9" s="91">
        <f t="shared" si="3"/>
        <v>-0.000434183734578991</v>
      </c>
      <c r="J9" s="201"/>
    </row>
    <row r="10" customHeight="1" spans="1:10">
      <c r="A10" s="85" t="s">
        <v>50</v>
      </c>
      <c r="B10" s="90">
        <v>508</v>
      </c>
      <c r="C10" s="90">
        <v>3020</v>
      </c>
      <c r="D10" s="106">
        <v>2967</v>
      </c>
      <c r="E10" s="106">
        <v>2975</v>
      </c>
      <c r="F10" s="106">
        <f t="shared" si="0"/>
        <v>-8</v>
      </c>
      <c r="G10" s="91">
        <f t="shared" si="1"/>
        <v>-0.0026890756302521</v>
      </c>
      <c r="H10" s="106">
        <f t="shared" si="2"/>
        <v>-53</v>
      </c>
      <c r="I10" s="91">
        <f t="shared" si="3"/>
        <v>-0.0175496688741722</v>
      </c>
      <c r="J10" s="200"/>
    </row>
    <row r="11" customHeight="1" spans="1:10">
      <c r="A11" s="85" t="s">
        <v>51</v>
      </c>
      <c r="B11" s="90">
        <v>1214</v>
      </c>
      <c r="C11" s="90">
        <v>6129</v>
      </c>
      <c r="D11" s="90">
        <v>6127</v>
      </c>
      <c r="E11" s="90">
        <v>5587</v>
      </c>
      <c r="F11" s="106">
        <f t="shared" si="0"/>
        <v>540</v>
      </c>
      <c r="G11" s="91">
        <f t="shared" si="1"/>
        <v>0.0966529443350635</v>
      </c>
      <c r="H11" s="106">
        <f t="shared" si="2"/>
        <v>-2</v>
      </c>
      <c r="I11" s="91">
        <f t="shared" si="3"/>
        <v>-0.000326317506934247</v>
      </c>
      <c r="J11" s="200"/>
    </row>
    <row r="12" customHeight="1" spans="1:10">
      <c r="A12" s="85" t="s">
        <v>52</v>
      </c>
      <c r="B12" s="90">
        <v>32873</v>
      </c>
      <c r="C12" s="90">
        <v>42269</v>
      </c>
      <c r="D12" s="90">
        <v>42352</v>
      </c>
      <c r="E12" s="90">
        <v>45316</v>
      </c>
      <c r="F12" s="106">
        <f t="shared" si="0"/>
        <v>-2964</v>
      </c>
      <c r="G12" s="91">
        <f t="shared" si="1"/>
        <v>-0.0654073616382735</v>
      </c>
      <c r="H12" s="106">
        <f t="shared" si="2"/>
        <v>83</v>
      </c>
      <c r="I12" s="91">
        <f t="shared" si="3"/>
        <v>0.00196361399607277</v>
      </c>
      <c r="J12" s="201"/>
    </row>
    <row r="13" customHeight="1" spans="1:10">
      <c r="A13" s="85" t="s">
        <v>53</v>
      </c>
      <c r="B13" s="90">
        <v>10824</v>
      </c>
      <c r="C13" s="90">
        <v>17337</v>
      </c>
      <c r="D13" s="90">
        <v>18290</v>
      </c>
      <c r="E13" s="90">
        <v>20693</v>
      </c>
      <c r="F13" s="106">
        <f t="shared" si="0"/>
        <v>-2403</v>
      </c>
      <c r="G13" s="91">
        <f t="shared" si="1"/>
        <v>-0.116126226260088</v>
      </c>
      <c r="H13" s="106">
        <f t="shared" si="2"/>
        <v>953</v>
      </c>
      <c r="I13" s="91">
        <f t="shared" si="3"/>
        <v>0.0549691411432197</v>
      </c>
      <c r="J13" s="200"/>
    </row>
    <row r="14" customHeight="1" spans="1:10">
      <c r="A14" s="85" t="s">
        <v>54</v>
      </c>
      <c r="B14" s="90">
        <v>100</v>
      </c>
      <c r="C14" s="90">
        <v>4356</v>
      </c>
      <c r="D14" s="90">
        <v>6464</v>
      </c>
      <c r="E14" s="90">
        <v>4356</v>
      </c>
      <c r="F14" s="106">
        <f t="shared" si="0"/>
        <v>2108</v>
      </c>
      <c r="G14" s="91">
        <f t="shared" si="1"/>
        <v>0.483930211202938</v>
      </c>
      <c r="H14" s="106">
        <f t="shared" si="2"/>
        <v>2108</v>
      </c>
      <c r="I14" s="91">
        <f t="shared" si="3"/>
        <v>0.483930211202938</v>
      </c>
      <c r="J14" s="200" t="s">
        <v>55</v>
      </c>
    </row>
    <row r="15" customHeight="1" spans="1:10">
      <c r="A15" s="85" t="s">
        <v>56</v>
      </c>
      <c r="B15" s="90">
        <v>5808</v>
      </c>
      <c r="C15" s="90">
        <v>25671</v>
      </c>
      <c r="D15" s="90">
        <v>17587</v>
      </c>
      <c r="E15" s="90">
        <v>21025</v>
      </c>
      <c r="F15" s="106">
        <f t="shared" si="0"/>
        <v>-3438</v>
      </c>
      <c r="G15" s="91">
        <f t="shared" si="1"/>
        <v>-0.163519619500595</v>
      </c>
      <c r="H15" s="106">
        <f t="shared" si="2"/>
        <v>-8084</v>
      </c>
      <c r="I15" s="91">
        <f t="shared" si="3"/>
        <v>-0.314907872696817</v>
      </c>
      <c r="J15" s="200" t="s">
        <v>57</v>
      </c>
    </row>
    <row r="16" customHeight="1" spans="1:10">
      <c r="A16" s="85" t="s">
        <v>58</v>
      </c>
      <c r="B16" s="90">
        <v>7232</v>
      </c>
      <c r="C16" s="90">
        <v>19545</v>
      </c>
      <c r="D16" s="90">
        <v>24664</v>
      </c>
      <c r="E16" s="90">
        <v>22491</v>
      </c>
      <c r="F16" s="106">
        <f t="shared" si="0"/>
        <v>2173</v>
      </c>
      <c r="G16" s="91">
        <f t="shared" si="1"/>
        <v>0.0966164243475168</v>
      </c>
      <c r="H16" s="106">
        <f t="shared" si="2"/>
        <v>5119</v>
      </c>
      <c r="I16" s="91">
        <f t="shared" si="3"/>
        <v>0.261908416474802</v>
      </c>
      <c r="J16" s="200" t="s">
        <v>55</v>
      </c>
    </row>
    <row r="17" customHeight="1" spans="1:10">
      <c r="A17" s="85" t="s">
        <v>59</v>
      </c>
      <c r="B17" s="90">
        <v>324</v>
      </c>
      <c r="C17" s="90">
        <v>2158</v>
      </c>
      <c r="D17" s="90">
        <v>1888</v>
      </c>
      <c r="E17" s="90">
        <v>4020</v>
      </c>
      <c r="F17" s="106">
        <f t="shared" si="0"/>
        <v>-2132</v>
      </c>
      <c r="G17" s="91">
        <f t="shared" si="1"/>
        <v>-0.530348258706468</v>
      </c>
      <c r="H17" s="106">
        <f t="shared" si="2"/>
        <v>-270</v>
      </c>
      <c r="I17" s="91">
        <f t="shared" si="3"/>
        <v>-0.125115848007414</v>
      </c>
      <c r="J17" s="200"/>
    </row>
    <row r="18" customHeight="1" spans="1:10">
      <c r="A18" s="85" t="s">
        <v>60</v>
      </c>
      <c r="B18" s="90">
        <v>204</v>
      </c>
      <c r="C18" s="90">
        <v>2225</v>
      </c>
      <c r="D18" s="90">
        <v>2539</v>
      </c>
      <c r="E18" s="90">
        <v>2300</v>
      </c>
      <c r="F18" s="106">
        <f t="shared" si="0"/>
        <v>239</v>
      </c>
      <c r="G18" s="91">
        <f t="shared" si="1"/>
        <v>0.103913043478261</v>
      </c>
      <c r="H18" s="106">
        <f t="shared" si="2"/>
        <v>314</v>
      </c>
      <c r="I18" s="91">
        <f t="shared" si="3"/>
        <v>0.141123595505618</v>
      </c>
      <c r="J18" s="202"/>
    </row>
    <row r="19" customHeight="1" spans="1:10">
      <c r="A19" s="85" t="s">
        <v>61</v>
      </c>
      <c r="B19" s="90">
        <v>83</v>
      </c>
      <c r="C19" s="90">
        <v>712</v>
      </c>
      <c r="D19" s="106">
        <v>1242</v>
      </c>
      <c r="E19" s="106">
        <v>415</v>
      </c>
      <c r="F19" s="106">
        <f t="shared" si="0"/>
        <v>827</v>
      </c>
      <c r="G19" s="91">
        <f t="shared" si="1"/>
        <v>1.99277108433735</v>
      </c>
      <c r="H19" s="106">
        <f t="shared" si="2"/>
        <v>530</v>
      </c>
      <c r="I19" s="91">
        <f t="shared" si="3"/>
        <v>0.74438202247191</v>
      </c>
      <c r="J19" s="200" t="s">
        <v>62</v>
      </c>
    </row>
    <row r="20" customHeight="1" spans="1:10">
      <c r="A20" s="85" t="s">
        <v>63</v>
      </c>
      <c r="B20" s="90"/>
      <c r="C20" s="90">
        <v>10</v>
      </c>
      <c r="D20" s="106">
        <v>0</v>
      </c>
      <c r="E20" s="106">
        <v>30</v>
      </c>
      <c r="F20" s="106">
        <f t="shared" si="0"/>
        <v>-30</v>
      </c>
      <c r="G20" s="91">
        <f t="shared" si="1"/>
        <v>-1</v>
      </c>
      <c r="H20" s="106">
        <f t="shared" si="2"/>
        <v>-10</v>
      </c>
      <c r="I20" s="91">
        <f t="shared" si="3"/>
        <v>-1</v>
      </c>
      <c r="J20" s="200" t="s">
        <v>64</v>
      </c>
    </row>
    <row r="21" customHeight="1" spans="1:10">
      <c r="A21" s="85" t="s">
        <v>65</v>
      </c>
      <c r="B21" s="90">
        <v>10</v>
      </c>
      <c r="C21" s="90">
        <v>80</v>
      </c>
      <c r="D21" s="106">
        <v>55</v>
      </c>
      <c r="E21" s="106">
        <v>509</v>
      </c>
      <c r="F21" s="106">
        <f t="shared" si="0"/>
        <v>-454</v>
      </c>
      <c r="G21" s="91">
        <f t="shared" si="1"/>
        <v>-0.891944990176817</v>
      </c>
      <c r="H21" s="106">
        <f t="shared" si="2"/>
        <v>-25</v>
      </c>
      <c r="I21" s="91">
        <f t="shared" si="3"/>
        <v>-0.3125</v>
      </c>
      <c r="J21" s="200"/>
    </row>
    <row r="22" customHeight="1" spans="1:10">
      <c r="A22" s="85" t="s">
        <v>66</v>
      </c>
      <c r="B22" s="90">
        <v>19106</v>
      </c>
      <c r="C22" s="90">
        <v>17169</v>
      </c>
      <c r="D22" s="90">
        <v>20105</v>
      </c>
      <c r="E22" s="90">
        <v>14839</v>
      </c>
      <c r="F22" s="106">
        <f t="shared" si="0"/>
        <v>5266</v>
      </c>
      <c r="G22" s="91">
        <f t="shared" si="1"/>
        <v>0.35487566547611</v>
      </c>
      <c r="H22" s="106">
        <f t="shared" si="2"/>
        <v>2936</v>
      </c>
      <c r="I22" s="91">
        <f t="shared" si="3"/>
        <v>0.171005882695556</v>
      </c>
      <c r="J22" s="200" t="s">
        <v>55</v>
      </c>
    </row>
    <row r="23" customHeight="1" spans="1:10">
      <c r="A23" s="85" t="s">
        <v>67</v>
      </c>
      <c r="B23" s="90">
        <v>362</v>
      </c>
      <c r="C23" s="90">
        <v>712</v>
      </c>
      <c r="D23" s="106">
        <v>1114</v>
      </c>
      <c r="E23" s="106">
        <v>386</v>
      </c>
      <c r="F23" s="106">
        <f t="shared" si="0"/>
        <v>728</v>
      </c>
      <c r="G23" s="91">
        <f t="shared" si="1"/>
        <v>1.8860103626943</v>
      </c>
      <c r="H23" s="106">
        <f t="shared" si="2"/>
        <v>402</v>
      </c>
      <c r="I23" s="91">
        <f t="shared" si="3"/>
        <v>0.564606741573034</v>
      </c>
      <c r="J23" s="200" t="s">
        <v>68</v>
      </c>
    </row>
    <row r="24" customHeight="1" spans="1:10">
      <c r="A24" s="85" t="s">
        <v>69</v>
      </c>
      <c r="B24" s="90">
        <v>702</v>
      </c>
      <c r="C24" s="90">
        <v>2980</v>
      </c>
      <c r="D24" s="90">
        <v>3406</v>
      </c>
      <c r="E24" s="90">
        <v>2278</v>
      </c>
      <c r="F24" s="106">
        <f t="shared" si="0"/>
        <v>1128</v>
      </c>
      <c r="G24" s="91">
        <f t="shared" si="1"/>
        <v>0.495171202809482</v>
      </c>
      <c r="H24" s="106">
        <f t="shared" si="2"/>
        <v>426</v>
      </c>
      <c r="I24" s="91">
        <f t="shared" si="3"/>
        <v>0.142953020134228</v>
      </c>
      <c r="J24" s="202"/>
    </row>
    <row r="25" customHeight="1" spans="1:10">
      <c r="A25" s="85" t="s">
        <v>70</v>
      </c>
      <c r="B25" s="90">
        <v>1590</v>
      </c>
      <c r="C25" s="90"/>
      <c r="D25" s="106"/>
      <c r="E25" s="106">
        <v>0</v>
      </c>
      <c r="F25" s="106">
        <f t="shared" si="0"/>
        <v>0</v>
      </c>
      <c r="G25" s="91">
        <v>0</v>
      </c>
      <c r="H25" s="106">
        <f t="shared" si="2"/>
        <v>0</v>
      </c>
      <c r="I25" s="91">
        <v>0</v>
      </c>
      <c r="J25" s="201"/>
    </row>
    <row r="26" customHeight="1" spans="1:10">
      <c r="A26" s="85" t="s">
        <v>71</v>
      </c>
      <c r="B26" s="90">
        <v>0</v>
      </c>
      <c r="C26" s="90">
        <v>50</v>
      </c>
      <c r="D26" s="106">
        <v>85</v>
      </c>
      <c r="E26" s="106">
        <v>85</v>
      </c>
      <c r="F26" s="106">
        <f t="shared" si="0"/>
        <v>0</v>
      </c>
      <c r="G26" s="91">
        <f>F26/E26</f>
        <v>0</v>
      </c>
      <c r="H26" s="106">
        <f t="shared" si="2"/>
        <v>35</v>
      </c>
      <c r="I26" s="91">
        <f>H26/C26</f>
        <v>0.7</v>
      </c>
      <c r="J26" s="200" t="s">
        <v>72</v>
      </c>
    </row>
    <row r="27" customHeight="1" spans="1:10">
      <c r="A27" s="85" t="s">
        <v>73</v>
      </c>
      <c r="B27" s="90">
        <v>2631</v>
      </c>
      <c r="C27" s="90">
        <v>2762</v>
      </c>
      <c r="D27" s="106">
        <f>2785+10</f>
        <v>2795</v>
      </c>
      <c r="E27" s="106">
        <v>2613</v>
      </c>
      <c r="F27" s="106">
        <f t="shared" si="0"/>
        <v>182</v>
      </c>
      <c r="G27" s="91">
        <f>F27/E27</f>
        <v>0.0696517412935323</v>
      </c>
      <c r="H27" s="106">
        <f t="shared" si="2"/>
        <v>33</v>
      </c>
      <c r="I27" s="91">
        <f>H27/C27</f>
        <v>0.0119478638667632</v>
      </c>
      <c r="J27" s="203"/>
    </row>
    <row r="28" s="184" customFormat="1" customHeight="1" spans="1:10">
      <c r="A28" s="109" t="s">
        <v>74</v>
      </c>
      <c r="B28" s="95">
        <f>SUM(B6:B27)</f>
        <v>158985</v>
      </c>
      <c r="C28" s="95">
        <f>SUM(C6:C27)</f>
        <v>235788</v>
      </c>
      <c r="D28" s="95">
        <f>SUM(D6:D27)</f>
        <v>239047</v>
      </c>
      <c r="E28" s="95">
        <f>SUM(E6:E27)</f>
        <v>236558</v>
      </c>
      <c r="F28" s="95">
        <f>SUM(F6:F27)</f>
        <v>2489</v>
      </c>
      <c r="G28" s="96">
        <f>F28/E28</f>
        <v>0.0105217325138021</v>
      </c>
      <c r="H28" s="110">
        <f t="shared" si="2"/>
        <v>3259</v>
      </c>
      <c r="I28" s="96">
        <f>H28/C28</f>
        <v>0.0138217381715779</v>
      </c>
      <c r="J28" s="204"/>
    </row>
  </sheetData>
  <mergeCells count="10">
    <mergeCell ref="A2:J2"/>
    <mergeCell ref="A3:J3"/>
    <mergeCell ref="F4:G4"/>
    <mergeCell ref="H4:I4"/>
    <mergeCell ref="A4:A5"/>
    <mergeCell ref="B4:B5"/>
    <mergeCell ref="C4:C5"/>
    <mergeCell ref="D4:D5"/>
    <mergeCell ref="E4:E5"/>
    <mergeCell ref="J4:J5"/>
  </mergeCells>
  <pageMargins left="0.75" right="0.75" top="0.629861111111111" bottom="0.590277777777778" header="0.5" footer="0.5"/>
  <pageSetup paperSize="9" scale="88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27"/>
  <sheetViews>
    <sheetView workbookViewId="0">
      <selection activeCell="G12" sqref="G12"/>
    </sheetView>
  </sheetViews>
  <sheetFormatPr defaultColWidth="11" defaultRowHeight="20" customHeight="1" outlineLevelCol="3"/>
  <cols>
    <col min="1" max="1" width="44.5" style="164" customWidth="1"/>
    <col min="2" max="2" width="17.25" style="165" customWidth="1"/>
    <col min="3" max="3" width="43.3833333333333" style="164" customWidth="1"/>
    <col min="4" max="4" width="17.25" style="164" customWidth="1"/>
    <col min="5" max="16384" width="11" style="164"/>
  </cols>
  <sheetData>
    <row r="1" customHeight="1" spans="1:1">
      <c r="A1" s="166" t="s">
        <v>75</v>
      </c>
    </row>
    <row r="2" s="164" customFormat="1" customHeight="1" spans="1:4">
      <c r="A2" s="167" t="s">
        <v>76</v>
      </c>
      <c r="B2" s="168"/>
      <c r="C2" s="167"/>
      <c r="D2" s="167"/>
    </row>
    <row r="3" s="164" customFormat="1" customHeight="1" spans="1:4">
      <c r="A3" s="169" t="s">
        <v>77</v>
      </c>
      <c r="B3" s="170"/>
      <c r="C3" s="169"/>
      <c r="D3" s="169"/>
    </row>
    <row r="4" s="164" customFormat="1" customHeight="1" spans="1:4">
      <c r="A4" s="171" t="s">
        <v>78</v>
      </c>
      <c r="B4" s="172" t="s">
        <v>79</v>
      </c>
      <c r="C4" s="173" t="s">
        <v>78</v>
      </c>
      <c r="D4" s="174" t="s">
        <v>79</v>
      </c>
    </row>
    <row r="5" s="164" customFormat="1" customHeight="1" spans="1:4">
      <c r="A5" s="175" t="s">
        <v>80</v>
      </c>
      <c r="B5" s="176">
        <v>58287</v>
      </c>
      <c r="C5" s="177" t="s">
        <v>81</v>
      </c>
      <c r="D5" s="178">
        <v>239047</v>
      </c>
    </row>
    <row r="6" s="164" customFormat="1" customHeight="1" spans="1:4">
      <c r="A6" s="175" t="s">
        <v>82</v>
      </c>
      <c r="B6" s="176">
        <f>B7+B8+B20</f>
        <v>187227</v>
      </c>
      <c r="C6" s="177"/>
      <c r="D6" s="178"/>
    </row>
    <row r="7" s="164" customFormat="1" customHeight="1" spans="1:4">
      <c r="A7" s="175" t="s">
        <v>83</v>
      </c>
      <c r="B7" s="176">
        <v>8377</v>
      </c>
      <c r="C7" s="177"/>
      <c r="D7" s="178"/>
    </row>
    <row r="8" s="164" customFormat="1" customHeight="1" spans="1:4">
      <c r="A8" s="175" t="s">
        <v>84</v>
      </c>
      <c r="B8" s="176">
        <f>SUM(B9:B19)</f>
        <v>149997</v>
      </c>
      <c r="C8" s="177" t="s">
        <v>85</v>
      </c>
      <c r="D8" s="178">
        <f>D9+D10</f>
        <v>12203</v>
      </c>
    </row>
    <row r="9" s="164" customFormat="1" customHeight="1" spans="1:4">
      <c r="A9" s="175" t="s">
        <v>86</v>
      </c>
      <c r="B9" s="176">
        <v>59770</v>
      </c>
      <c r="C9" s="177" t="s">
        <v>87</v>
      </c>
      <c r="D9" s="178">
        <v>98</v>
      </c>
    </row>
    <row r="10" s="164" customFormat="1" customHeight="1" spans="1:4">
      <c r="A10" s="175" t="s">
        <v>88</v>
      </c>
      <c r="B10" s="176">
        <v>12329</v>
      </c>
      <c r="C10" s="177" t="s">
        <v>89</v>
      </c>
      <c r="D10" s="178">
        <v>12105</v>
      </c>
    </row>
    <row r="11" s="164" customFormat="1" customHeight="1" spans="1:4">
      <c r="A11" s="175" t="s">
        <v>90</v>
      </c>
      <c r="B11" s="176">
        <v>11963</v>
      </c>
      <c r="C11" s="177"/>
      <c r="D11" s="178"/>
    </row>
    <row r="12" s="164" customFormat="1" customHeight="1" spans="1:4">
      <c r="A12" s="175" t="s">
        <v>91</v>
      </c>
      <c r="B12" s="176">
        <v>799</v>
      </c>
      <c r="C12" s="177"/>
      <c r="D12" s="178"/>
    </row>
    <row r="13" s="164" customFormat="1" customHeight="1" spans="1:4">
      <c r="A13" s="175" t="s">
        <v>92</v>
      </c>
      <c r="B13" s="176">
        <v>-2508</v>
      </c>
      <c r="C13" s="177" t="s">
        <v>93</v>
      </c>
      <c r="D13" s="178">
        <v>5286</v>
      </c>
    </row>
    <row r="14" s="164" customFormat="1" customHeight="1" spans="1:4">
      <c r="A14" s="175" t="s">
        <v>94</v>
      </c>
      <c r="B14" s="176"/>
      <c r="C14" s="177"/>
      <c r="D14" s="178"/>
    </row>
    <row r="15" s="164" customFormat="1" customHeight="1" spans="1:4">
      <c r="A15" s="175" t="s">
        <v>95</v>
      </c>
      <c r="B15" s="176">
        <v>67644</v>
      </c>
      <c r="C15" s="177"/>
      <c r="D15" s="178"/>
    </row>
    <row r="16" s="164" customFormat="1" customHeight="1" spans="1:4">
      <c r="A16" s="175" t="s">
        <v>96</v>
      </c>
      <c r="B16" s="176"/>
      <c r="C16" s="177" t="s">
        <v>97</v>
      </c>
      <c r="D16" s="178">
        <f>D17+D18</f>
        <v>639</v>
      </c>
    </row>
    <row r="17" s="164" customFormat="1" customHeight="1" spans="1:4">
      <c r="A17" s="175" t="s">
        <v>98</v>
      </c>
      <c r="B17" s="176"/>
      <c r="C17" s="177" t="s">
        <v>99</v>
      </c>
      <c r="D17" s="178">
        <v>639</v>
      </c>
    </row>
    <row r="18" s="164" customFormat="1" customHeight="1" spans="1:4">
      <c r="A18" s="175" t="s">
        <v>100</v>
      </c>
      <c r="B18" s="176"/>
      <c r="C18" s="177" t="s">
        <v>101</v>
      </c>
      <c r="D18" s="178"/>
    </row>
    <row r="19" s="164" customFormat="1" customHeight="1" spans="1:4">
      <c r="A19" s="175" t="s">
        <v>102</v>
      </c>
      <c r="B19" s="176"/>
      <c r="C19" s="177"/>
      <c r="D19" s="178"/>
    </row>
    <row r="20" s="164" customFormat="1" customHeight="1" spans="1:4">
      <c r="A20" s="175" t="s">
        <v>103</v>
      </c>
      <c r="B20" s="176">
        <v>28853</v>
      </c>
      <c r="C20" s="177" t="s">
        <v>104</v>
      </c>
      <c r="D20" s="178">
        <v>-32</v>
      </c>
    </row>
    <row r="21" s="164" customFormat="1" customHeight="1" spans="1:4">
      <c r="A21" s="175" t="s">
        <v>105</v>
      </c>
      <c r="B21" s="176">
        <v>4802</v>
      </c>
      <c r="C21" s="177"/>
      <c r="D21" s="178"/>
    </row>
    <row r="22" s="164" customFormat="1" customHeight="1" spans="1:4">
      <c r="A22" s="175" t="s">
        <v>106</v>
      </c>
      <c r="B22" s="176">
        <v>5925</v>
      </c>
      <c r="C22" s="177" t="s">
        <v>107</v>
      </c>
      <c r="D22" s="178">
        <v>128</v>
      </c>
    </row>
    <row r="23" s="164" customFormat="1" customHeight="1" spans="1:4">
      <c r="A23" s="175" t="s">
        <v>108</v>
      </c>
      <c r="B23" s="176">
        <f>B24+B25</f>
        <v>8900</v>
      </c>
      <c r="C23" s="177"/>
      <c r="D23" s="178"/>
    </row>
    <row r="24" s="164" customFormat="1" customHeight="1" spans="1:4">
      <c r="A24" s="175" t="s">
        <v>109</v>
      </c>
      <c r="B24" s="176">
        <v>8900</v>
      </c>
      <c r="C24" s="177"/>
      <c r="D24" s="178"/>
    </row>
    <row r="25" s="164" customFormat="1" customHeight="1" spans="1:4">
      <c r="A25" s="175" t="s">
        <v>110</v>
      </c>
      <c r="B25" s="176"/>
      <c r="C25" s="177" t="s">
        <v>111</v>
      </c>
      <c r="D25" s="178">
        <v>8853</v>
      </c>
    </row>
    <row r="26" s="164" customFormat="1" customHeight="1" spans="1:4">
      <c r="A26" s="175" t="s">
        <v>112</v>
      </c>
      <c r="B26" s="176">
        <v>983</v>
      </c>
      <c r="C26" s="177"/>
      <c r="D26" s="178"/>
    </row>
    <row r="27" s="164" customFormat="1" customHeight="1" spans="1:4">
      <c r="A27" s="179" t="s">
        <v>113</v>
      </c>
      <c r="B27" s="180">
        <f>SUM(B5,B6,B21,B22,B23,B26)</f>
        <v>266124</v>
      </c>
      <c r="C27" s="181" t="s">
        <v>114</v>
      </c>
      <c r="D27" s="182">
        <f>SUM(D5,D8,D13,D16,D22,D25,D20)</f>
        <v>266124</v>
      </c>
    </row>
  </sheetData>
  <mergeCells count="2">
    <mergeCell ref="A2:D2"/>
    <mergeCell ref="A3:D3"/>
  </mergeCells>
  <printOptions horizontalCentered="1" verticalCentered="1"/>
  <pageMargins left="0.751388888888889" right="0.751388888888889" top="0.629861111111111" bottom="0.432638888888889" header="0.432638888888889" footer="0.236111111111111"/>
  <pageSetup paperSize="9" fitToHeight="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31"/>
  <sheetViews>
    <sheetView topLeftCell="A6" workbookViewId="0">
      <selection activeCell="N33" sqref="N33"/>
    </sheetView>
  </sheetViews>
  <sheetFormatPr defaultColWidth="9" defaultRowHeight="20" customHeight="1"/>
  <cols>
    <col min="1" max="1" width="27.925" customWidth="1"/>
    <col min="2" max="4" width="10.45" style="116" customWidth="1"/>
    <col min="5" max="5" width="10.7166666666667" style="116" customWidth="1"/>
    <col min="6" max="6" width="10.5" customWidth="1"/>
    <col min="7" max="7" width="34.25" customWidth="1"/>
    <col min="8" max="9" width="10.45" style="117" customWidth="1"/>
    <col min="10" max="10" width="10.45" style="116" customWidth="1"/>
    <col min="11" max="11" width="11.1333333333333" style="116" customWidth="1"/>
    <col min="12" max="12" width="10.8833333333333" style="118" customWidth="1"/>
  </cols>
  <sheetData>
    <row r="1" s="75" customFormat="1" customHeight="1" spans="1:12">
      <c r="A1" s="78" t="s">
        <v>115</v>
      </c>
      <c r="B1" s="117"/>
      <c r="C1" s="117"/>
      <c r="D1" s="117"/>
      <c r="E1" s="117"/>
      <c r="H1" s="117"/>
      <c r="I1" s="117"/>
      <c r="J1" s="117"/>
      <c r="K1" s="117"/>
      <c r="L1" s="153"/>
    </row>
    <row r="2" ht="31" customHeight="1" spans="1:12">
      <c r="A2" s="119" t="s">
        <v>116</v>
      </c>
      <c r="B2" s="120"/>
      <c r="C2" s="120"/>
      <c r="D2" s="120"/>
      <c r="E2" s="120"/>
      <c r="F2" s="119"/>
      <c r="G2" s="119"/>
      <c r="H2" s="121"/>
      <c r="I2" s="121"/>
      <c r="J2" s="120"/>
      <c r="K2" s="120"/>
      <c r="L2" s="154"/>
    </row>
    <row r="3" s="50" customFormat="1" customHeight="1" spans="1:12">
      <c r="A3" s="122" t="s">
        <v>117</v>
      </c>
      <c r="B3" s="123"/>
      <c r="C3" s="123"/>
      <c r="D3" s="123"/>
      <c r="E3" s="123"/>
      <c r="F3" s="122"/>
      <c r="G3" s="122"/>
      <c r="H3" s="124"/>
      <c r="I3" s="124"/>
      <c r="J3" s="123"/>
      <c r="K3" s="123"/>
      <c r="L3" s="155"/>
    </row>
    <row r="4" s="50" customFormat="1" customHeight="1" spans="1:12">
      <c r="A4" s="125" t="s">
        <v>118</v>
      </c>
      <c r="B4" s="126" t="s">
        <v>119</v>
      </c>
      <c r="C4" s="127" t="s">
        <v>120</v>
      </c>
      <c r="D4" s="127" t="s">
        <v>121</v>
      </c>
      <c r="E4" s="128" t="s">
        <v>122</v>
      </c>
      <c r="F4" s="128"/>
      <c r="G4" s="129" t="s">
        <v>123</v>
      </c>
      <c r="H4" s="126" t="s">
        <v>119</v>
      </c>
      <c r="I4" s="126" t="s">
        <v>120</v>
      </c>
      <c r="J4" s="127" t="s">
        <v>121</v>
      </c>
      <c r="K4" s="156" t="s">
        <v>122</v>
      </c>
      <c r="L4" s="157"/>
    </row>
    <row r="5" s="50" customFormat="1" ht="38" customHeight="1" spans="1:12">
      <c r="A5" s="130"/>
      <c r="B5" s="131"/>
      <c r="C5" s="132"/>
      <c r="D5" s="132"/>
      <c r="E5" s="132" t="s">
        <v>124</v>
      </c>
      <c r="F5" s="133" t="s">
        <v>125</v>
      </c>
      <c r="G5" s="133"/>
      <c r="H5" s="131"/>
      <c r="I5" s="131"/>
      <c r="J5" s="132"/>
      <c r="K5" s="132" t="s">
        <v>124</v>
      </c>
      <c r="L5" s="158" t="s">
        <v>125</v>
      </c>
    </row>
    <row r="6" s="50" customFormat="1" customHeight="1" spans="1:12">
      <c r="A6" s="134" t="s">
        <v>126</v>
      </c>
      <c r="B6" s="135">
        <v>132</v>
      </c>
      <c r="C6" s="135">
        <v>60</v>
      </c>
      <c r="D6" s="135">
        <f>D7+D15</f>
        <v>473.6</v>
      </c>
      <c r="E6" s="135">
        <f>D6-B6</f>
        <v>341.6</v>
      </c>
      <c r="F6" s="136">
        <f>E6/B6</f>
        <v>2.58787878787879</v>
      </c>
      <c r="G6" s="88" t="s">
        <v>127</v>
      </c>
      <c r="H6" s="137"/>
      <c r="I6" s="137"/>
      <c r="J6" s="137"/>
      <c r="K6" s="135"/>
      <c r="L6" s="159"/>
    </row>
    <row r="7" s="50" customFormat="1" customHeight="1" spans="1:13">
      <c r="A7" s="138" t="s">
        <v>128</v>
      </c>
      <c r="B7" s="135">
        <v>59</v>
      </c>
      <c r="C7" s="135">
        <v>0</v>
      </c>
      <c r="D7" s="135">
        <f>D12+D13</f>
        <v>123.8</v>
      </c>
      <c r="E7" s="135">
        <f>D7-B7</f>
        <v>64.8</v>
      </c>
      <c r="F7" s="136">
        <f>E7/B7</f>
        <v>1.09830508474576</v>
      </c>
      <c r="G7" s="88" t="s">
        <v>129</v>
      </c>
      <c r="H7" s="137"/>
      <c r="I7" s="137"/>
      <c r="J7" s="137">
        <f>J8</f>
        <v>2</v>
      </c>
      <c r="K7" s="135">
        <f>J7-H7</f>
        <v>2</v>
      </c>
      <c r="L7" s="159"/>
      <c r="M7" s="160"/>
    </row>
    <row r="8" s="50" customFormat="1" customHeight="1" spans="1:12">
      <c r="A8" s="139" t="s">
        <v>130</v>
      </c>
      <c r="B8" s="135"/>
      <c r="C8" s="135"/>
      <c r="D8" s="135"/>
      <c r="E8" s="135"/>
      <c r="F8" s="136"/>
      <c r="G8" s="89" t="s">
        <v>131</v>
      </c>
      <c r="H8" s="137"/>
      <c r="I8" s="137"/>
      <c r="J8" s="137">
        <v>2</v>
      </c>
      <c r="K8" s="135">
        <f>J8-H8</f>
        <v>2</v>
      </c>
      <c r="L8" s="159"/>
    </row>
    <row r="9" s="50" customFormat="1" customHeight="1" spans="1:12">
      <c r="A9" s="139" t="s">
        <v>132</v>
      </c>
      <c r="B9" s="135"/>
      <c r="C9" s="135"/>
      <c r="D9" s="135"/>
      <c r="E9" s="135"/>
      <c r="F9" s="136"/>
      <c r="G9" s="88" t="s">
        <v>133</v>
      </c>
      <c r="H9" s="137"/>
      <c r="I9" s="137"/>
      <c r="J9" s="137"/>
      <c r="K9" s="135">
        <f>J9-H9</f>
        <v>0</v>
      </c>
      <c r="L9" s="159"/>
    </row>
    <row r="10" s="50" customFormat="1" customHeight="1" spans="1:12">
      <c r="A10" s="139" t="s">
        <v>134</v>
      </c>
      <c r="B10" s="135"/>
      <c r="C10" s="135"/>
      <c r="D10" s="135"/>
      <c r="E10" s="135"/>
      <c r="F10" s="136"/>
      <c r="G10" s="88" t="s">
        <v>135</v>
      </c>
      <c r="H10" s="137">
        <f>H11+H13+H12</f>
        <v>12902</v>
      </c>
      <c r="I10" s="137">
        <f t="shared" ref="H10:J10" si="0">I11+I13</f>
        <v>1392.19</v>
      </c>
      <c r="J10" s="137">
        <f t="shared" si="0"/>
        <v>7331</v>
      </c>
      <c r="K10" s="135">
        <f>J10-H10</f>
        <v>-5571</v>
      </c>
      <c r="L10" s="159">
        <f>K10/H10</f>
        <v>-0.431793520384437</v>
      </c>
    </row>
    <row r="11" s="50" customFormat="1" customHeight="1" spans="1:12">
      <c r="A11" s="139" t="s">
        <v>136</v>
      </c>
      <c r="B11" s="135"/>
      <c r="C11" s="135"/>
      <c r="D11" s="135"/>
      <c r="E11" s="135"/>
      <c r="F11" s="136"/>
      <c r="G11" s="89" t="s">
        <v>137</v>
      </c>
      <c r="H11" s="137">
        <v>2902</v>
      </c>
      <c r="I11" s="137">
        <v>1392.19</v>
      </c>
      <c r="J11" s="137">
        <v>6331</v>
      </c>
      <c r="K11" s="135">
        <f>J11-H11</f>
        <v>3429</v>
      </c>
      <c r="L11" s="159">
        <f>K11/H11</f>
        <v>1.1815988973122</v>
      </c>
    </row>
    <row r="12" s="50" customFormat="1" customHeight="1" spans="1:12">
      <c r="A12" s="139" t="s">
        <v>138</v>
      </c>
      <c r="B12" s="135"/>
      <c r="C12" s="135"/>
      <c r="D12" s="135">
        <v>64.3</v>
      </c>
      <c r="E12" s="135">
        <f t="shared" ref="E12:E21" si="1">D12-B12</f>
        <v>64.3</v>
      </c>
      <c r="F12" s="136"/>
      <c r="G12" s="89" t="s">
        <v>139</v>
      </c>
      <c r="H12" s="137">
        <v>10000</v>
      </c>
      <c r="I12" s="137"/>
      <c r="J12" s="137"/>
      <c r="K12" s="135"/>
      <c r="L12" s="159"/>
    </row>
    <row r="13" s="50" customFormat="1" customHeight="1" spans="1:12">
      <c r="A13" s="139" t="s">
        <v>140</v>
      </c>
      <c r="B13" s="135">
        <v>59</v>
      </c>
      <c r="C13" s="135"/>
      <c r="D13" s="135">
        <v>59.5</v>
      </c>
      <c r="E13" s="135">
        <f t="shared" si="1"/>
        <v>0.5</v>
      </c>
      <c r="F13" s="136">
        <f t="shared" ref="F12:F21" si="2">E13/B13</f>
        <v>0.00847457627118644</v>
      </c>
      <c r="G13" s="89" t="s">
        <v>141</v>
      </c>
      <c r="H13" s="137"/>
      <c r="I13" s="137"/>
      <c r="J13" s="137">
        <v>1000</v>
      </c>
      <c r="K13" s="135">
        <f t="shared" ref="K13:K30" si="3">J13-H13</f>
        <v>1000</v>
      </c>
      <c r="L13" s="159"/>
    </row>
    <row r="14" s="50" customFormat="1" customHeight="1" spans="1:12">
      <c r="A14" s="139" t="s">
        <v>142</v>
      </c>
      <c r="B14" s="135"/>
      <c r="C14" s="135"/>
      <c r="D14" s="135"/>
      <c r="E14" s="135"/>
      <c r="F14" s="136"/>
      <c r="G14" s="88" t="s">
        <v>143</v>
      </c>
      <c r="H14" s="137">
        <f t="shared" ref="H14:J14" si="4">H15+H16</f>
        <v>27</v>
      </c>
      <c r="I14" s="137">
        <f t="shared" si="4"/>
        <v>3</v>
      </c>
      <c r="J14" s="137">
        <f t="shared" si="4"/>
        <v>9</v>
      </c>
      <c r="K14" s="135">
        <f t="shared" si="3"/>
        <v>-18</v>
      </c>
      <c r="L14" s="159">
        <f>K14/H14</f>
        <v>-0.666666666666667</v>
      </c>
    </row>
    <row r="15" s="50" customFormat="1" customHeight="1" spans="1:12">
      <c r="A15" s="138" t="s">
        <v>144</v>
      </c>
      <c r="B15" s="135">
        <v>73</v>
      </c>
      <c r="C15" s="135">
        <v>60</v>
      </c>
      <c r="D15" s="135">
        <v>349.8</v>
      </c>
      <c r="E15" s="135">
        <f t="shared" si="1"/>
        <v>276.8</v>
      </c>
      <c r="F15" s="136">
        <f t="shared" si="2"/>
        <v>3.79178082191781</v>
      </c>
      <c r="G15" s="89" t="s">
        <v>145</v>
      </c>
      <c r="H15" s="137">
        <v>27</v>
      </c>
      <c r="I15" s="137">
        <v>3</v>
      </c>
      <c r="J15" s="137"/>
      <c r="K15" s="135">
        <f t="shared" si="3"/>
        <v>-27</v>
      </c>
      <c r="L15" s="159">
        <f>K15/H15</f>
        <v>-1</v>
      </c>
    </row>
    <row r="16" s="50" customFormat="1" customHeight="1" spans="1:12">
      <c r="A16" s="134" t="s">
        <v>146</v>
      </c>
      <c r="B16" s="135"/>
      <c r="C16" s="135"/>
      <c r="D16" s="135"/>
      <c r="E16" s="135"/>
      <c r="F16" s="136"/>
      <c r="G16" s="89" t="s">
        <v>147</v>
      </c>
      <c r="H16" s="137"/>
      <c r="I16" s="137"/>
      <c r="J16" s="137">
        <v>9</v>
      </c>
      <c r="K16" s="135">
        <f t="shared" si="3"/>
        <v>9</v>
      </c>
      <c r="L16" s="159"/>
    </row>
    <row r="17" s="50" customFormat="1" customHeight="1" spans="1:12">
      <c r="A17" s="134" t="s">
        <v>148</v>
      </c>
      <c r="B17" s="135">
        <f>B18+B19</f>
        <v>62445</v>
      </c>
      <c r="C17" s="135"/>
      <c r="D17" s="135">
        <f>D18+D19</f>
        <v>143704.4</v>
      </c>
      <c r="E17" s="135">
        <f t="shared" si="1"/>
        <v>81259.4</v>
      </c>
      <c r="F17" s="136">
        <f t="shared" si="2"/>
        <v>1.30129554007527</v>
      </c>
      <c r="G17" s="88" t="s">
        <v>149</v>
      </c>
      <c r="H17" s="137"/>
      <c r="I17" s="137"/>
      <c r="J17" s="137"/>
      <c r="K17" s="135">
        <f t="shared" si="3"/>
        <v>0</v>
      </c>
      <c r="L17" s="159"/>
    </row>
    <row r="18" s="50" customFormat="1" customHeight="1" spans="1:12">
      <c r="A18" s="140" t="s">
        <v>150</v>
      </c>
      <c r="B18" s="137">
        <v>4745</v>
      </c>
      <c r="C18" s="137"/>
      <c r="D18" s="137">
        <v>15804.4</v>
      </c>
      <c r="E18" s="137">
        <f t="shared" si="1"/>
        <v>11059.4</v>
      </c>
      <c r="F18" s="91">
        <f t="shared" si="2"/>
        <v>2.33074815595364</v>
      </c>
      <c r="G18" s="88" t="s">
        <v>151</v>
      </c>
      <c r="H18" s="137">
        <f t="shared" ref="H18:J18" si="5">H19</f>
        <v>0</v>
      </c>
      <c r="I18" s="137">
        <f t="shared" si="5"/>
        <v>0</v>
      </c>
      <c r="J18" s="137">
        <f t="shared" si="5"/>
        <v>6</v>
      </c>
      <c r="K18" s="137">
        <f t="shared" si="3"/>
        <v>6</v>
      </c>
      <c r="L18" s="100"/>
    </row>
    <row r="19" s="50" customFormat="1" customHeight="1" spans="1:12">
      <c r="A19" s="140" t="s">
        <v>152</v>
      </c>
      <c r="B19" s="137">
        <v>57700</v>
      </c>
      <c r="C19" s="137"/>
      <c r="D19" s="137">
        <v>127900</v>
      </c>
      <c r="E19" s="137">
        <f t="shared" si="1"/>
        <v>70200</v>
      </c>
      <c r="F19" s="91">
        <f t="shared" si="2"/>
        <v>1.21663778162912</v>
      </c>
      <c r="G19" s="89" t="s">
        <v>141</v>
      </c>
      <c r="H19" s="137"/>
      <c r="I19" s="137"/>
      <c r="J19" s="137">
        <v>6</v>
      </c>
      <c r="K19" s="137">
        <f t="shared" si="3"/>
        <v>6</v>
      </c>
      <c r="L19" s="100"/>
    </row>
    <row r="20" s="50" customFormat="1" customHeight="1" spans="1:12">
      <c r="A20" s="85" t="s">
        <v>153</v>
      </c>
      <c r="B20" s="137">
        <v>524</v>
      </c>
      <c r="C20" s="137">
        <v>2368</v>
      </c>
      <c r="D20" s="137">
        <v>4120</v>
      </c>
      <c r="E20" s="137">
        <f t="shared" si="1"/>
        <v>3596</v>
      </c>
      <c r="F20" s="91">
        <f t="shared" si="2"/>
        <v>6.86259541984733</v>
      </c>
      <c r="G20" s="88" t="s">
        <v>154</v>
      </c>
      <c r="H20" s="137"/>
      <c r="I20" s="137"/>
      <c r="J20" s="137"/>
      <c r="K20" s="137">
        <f t="shared" si="3"/>
        <v>0</v>
      </c>
      <c r="L20" s="100"/>
    </row>
    <row r="21" s="50" customFormat="1" customHeight="1" spans="1:12">
      <c r="A21" s="85" t="s">
        <v>155</v>
      </c>
      <c r="B21" s="137">
        <v>3941</v>
      </c>
      <c r="C21" s="137"/>
      <c r="D21" s="137">
        <v>5286</v>
      </c>
      <c r="E21" s="137">
        <f t="shared" si="1"/>
        <v>1345</v>
      </c>
      <c r="F21" s="91">
        <f t="shared" si="2"/>
        <v>0.34128393808678</v>
      </c>
      <c r="G21" s="88" t="s">
        <v>156</v>
      </c>
      <c r="H21" s="137">
        <f t="shared" ref="H21:J21" si="6">H22+H23</f>
        <v>45979</v>
      </c>
      <c r="I21" s="137">
        <f t="shared" si="6"/>
        <v>1033</v>
      </c>
      <c r="J21" s="137">
        <f t="shared" si="6"/>
        <v>113152</v>
      </c>
      <c r="K21" s="137">
        <f t="shared" si="3"/>
        <v>67173</v>
      </c>
      <c r="L21" s="100">
        <f t="shared" ref="L21:L27" si="7">K21/H21</f>
        <v>1.46094956393136</v>
      </c>
    </row>
    <row r="22" s="50" customFormat="1" ht="28" customHeight="1" spans="1:12">
      <c r="A22" s="85"/>
      <c r="B22" s="137"/>
      <c r="C22" s="137"/>
      <c r="D22" s="137"/>
      <c r="E22" s="137"/>
      <c r="F22" s="91"/>
      <c r="G22" s="89" t="s">
        <v>157</v>
      </c>
      <c r="H22" s="137">
        <v>45768</v>
      </c>
      <c r="I22" s="137">
        <v>1033</v>
      </c>
      <c r="J22" s="137">
        <v>112532</v>
      </c>
      <c r="K22" s="137">
        <f t="shared" si="3"/>
        <v>66764</v>
      </c>
      <c r="L22" s="100">
        <f t="shared" si="7"/>
        <v>1.45874847054711</v>
      </c>
    </row>
    <row r="23" s="50" customFormat="1" customHeight="1" spans="1:12">
      <c r="A23" s="93"/>
      <c r="B23" s="141"/>
      <c r="C23" s="141"/>
      <c r="D23" s="141"/>
      <c r="E23" s="137"/>
      <c r="F23" s="91"/>
      <c r="G23" s="89" t="s">
        <v>158</v>
      </c>
      <c r="H23" s="137">
        <v>211</v>
      </c>
      <c r="I23" s="137"/>
      <c r="J23" s="137">
        <v>620</v>
      </c>
      <c r="K23" s="137">
        <f t="shared" si="3"/>
        <v>409</v>
      </c>
      <c r="L23" s="100">
        <f t="shared" si="7"/>
        <v>1.93838862559242</v>
      </c>
    </row>
    <row r="24" s="50" customFormat="1" customHeight="1" spans="1:12">
      <c r="A24" s="93"/>
      <c r="B24" s="141"/>
      <c r="C24" s="141"/>
      <c r="D24" s="141"/>
      <c r="E24" s="137"/>
      <c r="F24" s="91"/>
      <c r="G24" s="88" t="s">
        <v>159</v>
      </c>
      <c r="H24" s="137">
        <f t="shared" ref="H24:J24" si="8">H25</f>
        <v>3953</v>
      </c>
      <c r="I24" s="137">
        <f t="shared" si="8"/>
        <v>0</v>
      </c>
      <c r="J24" s="137">
        <f t="shared" si="8"/>
        <v>5501</v>
      </c>
      <c r="K24" s="137">
        <f t="shared" si="3"/>
        <v>1548</v>
      </c>
      <c r="L24" s="100">
        <f t="shared" si="7"/>
        <v>0.391601315456615</v>
      </c>
    </row>
    <row r="25" s="50" customFormat="1" customHeight="1" spans="1:12">
      <c r="A25" s="93"/>
      <c r="B25" s="141"/>
      <c r="C25" s="141"/>
      <c r="D25" s="141"/>
      <c r="E25" s="137"/>
      <c r="F25" s="91"/>
      <c r="G25" s="89" t="s">
        <v>160</v>
      </c>
      <c r="H25" s="137">
        <v>3953</v>
      </c>
      <c r="I25" s="137"/>
      <c r="J25" s="137">
        <v>5501</v>
      </c>
      <c r="K25" s="137">
        <f t="shared" si="3"/>
        <v>1548</v>
      </c>
      <c r="L25" s="100">
        <f t="shared" si="7"/>
        <v>0.391601315456615</v>
      </c>
    </row>
    <row r="26" s="50" customFormat="1" customHeight="1" spans="1:12">
      <c r="A26" s="93"/>
      <c r="B26" s="141"/>
      <c r="C26" s="141"/>
      <c r="D26" s="141"/>
      <c r="E26" s="137"/>
      <c r="F26" s="91"/>
      <c r="G26" s="88" t="s">
        <v>161</v>
      </c>
      <c r="H26" s="137">
        <f t="shared" ref="H26:J26" si="9">H27</f>
        <v>61</v>
      </c>
      <c r="I26" s="137">
        <f t="shared" si="9"/>
        <v>0</v>
      </c>
      <c r="J26" s="137">
        <f t="shared" si="9"/>
        <v>135</v>
      </c>
      <c r="K26" s="137">
        <f t="shared" si="3"/>
        <v>74</v>
      </c>
      <c r="L26" s="100">
        <f t="shared" si="7"/>
        <v>1.21311475409836</v>
      </c>
    </row>
    <row r="27" s="50" customFormat="1" customHeight="1" spans="1:12">
      <c r="A27" s="93"/>
      <c r="B27" s="141"/>
      <c r="C27" s="141"/>
      <c r="D27" s="141"/>
      <c r="E27" s="137"/>
      <c r="F27" s="91"/>
      <c r="G27" s="89" t="s">
        <v>162</v>
      </c>
      <c r="H27" s="137">
        <v>61</v>
      </c>
      <c r="I27" s="137"/>
      <c r="J27" s="137">
        <v>135</v>
      </c>
      <c r="K27" s="137">
        <f t="shared" si="3"/>
        <v>74</v>
      </c>
      <c r="L27" s="100">
        <f t="shared" si="7"/>
        <v>1.21311475409836</v>
      </c>
    </row>
    <row r="28" s="115" customFormat="1" customHeight="1" spans="1:12">
      <c r="A28" s="142"/>
      <c r="B28" s="143"/>
      <c r="C28" s="143"/>
      <c r="D28" s="143"/>
      <c r="E28" s="143"/>
      <c r="F28" s="144"/>
      <c r="G28" s="88" t="s">
        <v>163</v>
      </c>
      <c r="H28" s="145"/>
      <c r="I28" s="145"/>
      <c r="J28" s="161">
        <v>128</v>
      </c>
      <c r="K28" s="137">
        <f t="shared" si="3"/>
        <v>128</v>
      </c>
      <c r="L28" s="162"/>
    </row>
    <row r="29" s="115" customFormat="1" customHeight="1" spans="1:12">
      <c r="A29" s="142"/>
      <c r="B29" s="143"/>
      <c r="C29" s="143"/>
      <c r="D29" s="143"/>
      <c r="E29" s="143"/>
      <c r="F29" s="144"/>
      <c r="G29" s="88" t="s">
        <v>164</v>
      </c>
      <c r="H29" s="145"/>
      <c r="I29" s="145"/>
      <c r="J29" s="161">
        <v>17300</v>
      </c>
      <c r="K29" s="137">
        <f t="shared" si="3"/>
        <v>17300</v>
      </c>
      <c r="L29" s="162"/>
    </row>
    <row r="30" s="115" customFormat="1" customHeight="1" spans="1:12">
      <c r="A30" s="146" t="s">
        <v>37</v>
      </c>
      <c r="B30" s="147">
        <f>SUM(B6,B16,B17,B20,B21,B22)</f>
        <v>67042</v>
      </c>
      <c r="C30" s="148">
        <f>SUM(C6,C16,C17,C20,C21,C22)</f>
        <v>2428</v>
      </c>
      <c r="D30" s="148">
        <f>SUM(D6,D16,D17,D20,D21,D22)</f>
        <v>153584</v>
      </c>
      <c r="E30" s="148">
        <f>D30-B30</f>
        <v>86542</v>
      </c>
      <c r="F30" s="149">
        <f>E30/B30</f>
        <v>1.29086244443782</v>
      </c>
      <c r="G30" s="150" t="s">
        <v>74</v>
      </c>
      <c r="H30" s="151">
        <f>SUM(H10,H14,H21,H24,H26,H7,H18)</f>
        <v>62922</v>
      </c>
      <c r="I30" s="151">
        <f>SUM(I10,I14,I21,I24,I26,I7,I18)</f>
        <v>2428.19</v>
      </c>
      <c r="J30" s="147">
        <f>SUM(J10,J14,J21,J24,J26,J7,J18,J28,J29)</f>
        <v>143564</v>
      </c>
      <c r="K30" s="147">
        <f t="shared" si="3"/>
        <v>80642</v>
      </c>
      <c r="L30" s="163">
        <f>K30/H30</f>
        <v>1.28161851180827</v>
      </c>
    </row>
    <row r="31" customHeight="1" spans="1:1">
      <c r="A31" s="152"/>
    </row>
  </sheetData>
  <mergeCells count="12">
    <mergeCell ref="A2:L2"/>
    <mergeCell ref="A3:L3"/>
    <mergeCell ref="E4:F4"/>
    <mergeCell ref="K4:L4"/>
    <mergeCell ref="A4:A5"/>
    <mergeCell ref="B4:B5"/>
    <mergeCell ref="C4:C5"/>
    <mergeCell ref="D4:D5"/>
    <mergeCell ref="G4:G5"/>
    <mergeCell ref="H4:H5"/>
    <mergeCell ref="I4:I5"/>
    <mergeCell ref="J4:J5"/>
  </mergeCells>
  <pageMargins left="0.75" right="0.550694444444444" top="0.590277777777778" bottom="0.590277777777778" header="0.5" footer="0.5"/>
  <pageSetup paperSize="9" scale="80" fitToHeight="0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9"/>
  <sheetViews>
    <sheetView workbookViewId="0">
      <selection activeCell="A10" sqref="A10"/>
    </sheetView>
  </sheetViews>
  <sheetFormatPr defaultColWidth="9" defaultRowHeight="20" customHeight="1"/>
  <cols>
    <col min="1" max="1" width="32.0583333333333" style="102" customWidth="1"/>
    <col min="2" max="4" width="9.63333333333333" style="102" customWidth="1"/>
    <col min="5" max="5" width="10" style="102" customWidth="1"/>
    <col min="6" max="6" width="38.4" style="102" customWidth="1"/>
    <col min="7" max="7" width="9.38333333333333" style="102" customWidth="1"/>
    <col min="8" max="9" width="9.88333333333333" style="102" customWidth="1"/>
    <col min="10" max="10" width="10.1333333333333" style="102" customWidth="1"/>
    <col min="11" max="16384" width="9" style="102"/>
  </cols>
  <sheetData>
    <row r="1" s="102" customFormat="1" customHeight="1" spans="1:1">
      <c r="A1" s="78" t="s">
        <v>165</v>
      </c>
    </row>
    <row r="2" customHeight="1" spans="1:9">
      <c r="A2" s="79" t="s">
        <v>166</v>
      </c>
      <c r="B2" s="79"/>
      <c r="C2" s="79"/>
      <c r="D2" s="79"/>
      <c r="E2" s="79"/>
      <c r="F2" s="79"/>
      <c r="G2" s="79"/>
      <c r="H2" s="79"/>
      <c r="I2" s="79"/>
    </row>
    <row r="3" customHeight="1" spans="1:10">
      <c r="A3" s="104" t="s">
        <v>167</v>
      </c>
      <c r="B3" s="104"/>
      <c r="C3" s="104"/>
      <c r="D3" s="104"/>
      <c r="E3" s="104"/>
      <c r="F3" s="104"/>
      <c r="G3" s="104"/>
      <c r="H3" s="104"/>
      <c r="I3" s="104"/>
      <c r="J3" s="104"/>
    </row>
    <row r="4" ht="36" customHeight="1" spans="1:10">
      <c r="A4" s="82" t="s">
        <v>168</v>
      </c>
      <c r="B4" s="83" t="s">
        <v>119</v>
      </c>
      <c r="C4" s="83" t="s">
        <v>120</v>
      </c>
      <c r="D4" s="83" t="s">
        <v>121</v>
      </c>
      <c r="E4" s="84" t="s">
        <v>125</v>
      </c>
      <c r="F4" s="83" t="s">
        <v>169</v>
      </c>
      <c r="G4" s="83" t="s">
        <v>119</v>
      </c>
      <c r="H4" s="83" t="s">
        <v>120</v>
      </c>
      <c r="I4" s="83" t="s">
        <v>121</v>
      </c>
      <c r="J4" s="98" t="s">
        <v>125</v>
      </c>
    </row>
    <row r="5" customHeight="1" spans="1:10">
      <c r="A5" s="105" t="s">
        <v>170</v>
      </c>
      <c r="B5" s="106">
        <f>SUM(B6:B10)</f>
        <v>0</v>
      </c>
      <c r="C5" s="106">
        <f>SUM(C6:C10)</f>
        <v>2</v>
      </c>
      <c r="D5" s="106">
        <f>SUM(D6:D10)</f>
        <v>0</v>
      </c>
      <c r="E5" s="106"/>
      <c r="F5" s="88" t="s">
        <v>171</v>
      </c>
      <c r="G5" s="90">
        <f>SUM(G6:G14)</f>
        <v>931</v>
      </c>
      <c r="H5" s="90">
        <f>SUM(H6:H14)</f>
        <v>0</v>
      </c>
      <c r="I5" s="90">
        <f>SUM(I6:I14)</f>
        <v>793</v>
      </c>
      <c r="J5" s="112">
        <f>(I5-G5)/G5</f>
        <v>-0.148227712137487</v>
      </c>
    </row>
    <row r="6" customHeight="1" spans="1:10">
      <c r="A6" s="85" t="s">
        <v>172</v>
      </c>
      <c r="B6" s="106"/>
      <c r="C6" s="106"/>
      <c r="D6" s="106"/>
      <c r="E6" s="106"/>
      <c r="F6" s="88" t="s">
        <v>173</v>
      </c>
      <c r="G6" s="106"/>
      <c r="H6" s="106"/>
      <c r="I6" s="106"/>
      <c r="J6" s="113"/>
    </row>
    <row r="7" customHeight="1" spans="1:10">
      <c r="A7" s="85" t="s">
        <v>174</v>
      </c>
      <c r="B7" s="106"/>
      <c r="C7" s="106"/>
      <c r="D7" s="106"/>
      <c r="E7" s="106"/>
      <c r="F7" s="88" t="s">
        <v>175</v>
      </c>
      <c r="G7" s="106"/>
      <c r="H7" s="106"/>
      <c r="I7" s="106"/>
      <c r="J7" s="113"/>
    </row>
    <row r="8" customHeight="1" spans="1:10">
      <c r="A8" s="85" t="s">
        <v>176</v>
      </c>
      <c r="B8" s="106"/>
      <c r="C8" s="106"/>
      <c r="D8" s="106"/>
      <c r="E8" s="106"/>
      <c r="F8" s="88" t="s">
        <v>177</v>
      </c>
      <c r="G8" s="106"/>
      <c r="H8" s="106"/>
      <c r="I8" s="106"/>
      <c r="J8" s="113"/>
    </row>
    <row r="9" customHeight="1" spans="1:10">
      <c r="A9" s="85" t="s">
        <v>178</v>
      </c>
      <c r="B9" s="106"/>
      <c r="C9" s="106"/>
      <c r="D9" s="106"/>
      <c r="E9" s="106"/>
      <c r="F9" s="88" t="s">
        <v>179</v>
      </c>
      <c r="G9" s="106"/>
      <c r="H9" s="106"/>
      <c r="I9" s="106"/>
      <c r="J9" s="113"/>
    </row>
    <row r="10" customHeight="1" spans="1:10">
      <c r="A10" s="85" t="s">
        <v>180</v>
      </c>
      <c r="B10" s="107"/>
      <c r="C10" s="108">
        <v>2</v>
      </c>
      <c r="D10" s="106"/>
      <c r="E10" s="106"/>
      <c r="F10" s="88" t="s">
        <v>181</v>
      </c>
      <c r="G10" s="108">
        <v>931</v>
      </c>
      <c r="H10" s="106"/>
      <c r="I10" s="90">
        <v>793</v>
      </c>
      <c r="J10" s="112">
        <f>(I10-G10)/G10</f>
        <v>-0.148227712137487</v>
      </c>
    </row>
    <row r="11" customHeight="1" spans="1:10">
      <c r="A11" s="105" t="s">
        <v>182</v>
      </c>
      <c r="B11" s="108">
        <v>931</v>
      </c>
      <c r="C11" s="108"/>
      <c r="D11" s="90">
        <v>931</v>
      </c>
      <c r="E11" s="90">
        <v>0</v>
      </c>
      <c r="F11" s="88" t="s">
        <v>183</v>
      </c>
      <c r="G11" s="106"/>
      <c r="H11" s="106"/>
      <c r="I11" s="106"/>
      <c r="J11" s="113"/>
    </row>
    <row r="12" customHeight="1" spans="1:10">
      <c r="A12" s="105" t="s">
        <v>184</v>
      </c>
      <c r="B12" s="106"/>
      <c r="C12" s="106"/>
      <c r="D12" s="106"/>
      <c r="E12" s="106"/>
      <c r="F12" s="88" t="s">
        <v>185</v>
      </c>
      <c r="G12" s="106"/>
      <c r="H12" s="106"/>
      <c r="I12" s="106"/>
      <c r="J12" s="113"/>
    </row>
    <row r="13" customHeight="1" spans="1:10">
      <c r="A13" s="105" t="s">
        <v>186</v>
      </c>
      <c r="B13" s="106"/>
      <c r="C13" s="106"/>
      <c r="D13" s="106"/>
      <c r="E13" s="106"/>
      <c r="F13" s="88" t="s">
        <v>187</v>
      </c>
      <c r="G13" s="106"/>
      <c r="H13" s="106"/>
      <c r="I13" s="106"/>
      <c r="J13" s="113"/>
    </row>
    <row r="14" customHeight="1" spans="1:10">
      <c r="A14" s="85"/>
      <c r="B14" s="106"/>
      <c r="C14" s="106"/>
      <c r="D14" s="106"/>
      <c r="E14" s="106"/>
      <c r="F14" s="88" t="s">
        <v>188</v>
      </c>
      <c r="G14" s="106"/>
      <c r="H14" s="106"/>
      <c r="I14" s="106"/>
      <c r="J14" s="113"/>
    </row>
    <row r="15" customHeight="1" spans="1:10">
      <c r="A15" s="85"/>
      <c r="B15" s="106"/>
      <c r="C15" s="106"/>
      <c r="D15" s="106"/>
      <c r="E15" s="106"/>
      <c r="F15" s="88" t="s">
        <v>189</v>
      </c>
      <c r="G15" s="106"/>
      <c r="H15" s="106"/>
      <c r="I15" s="106"/>
      <c r="J15" s="113"/>
    </row>
    <row r="16" customHeight="1" spans="1:10">
      <c r="A16" s="85"/>
      <c r="B16" s="106"/>
      <c r="C16" s="106"/>
      <c r="D16" s="106"/>
      <c r="E16" s="106"/>
      <c r="F16" s="88" t="s">
        <v>190</v>
      </c>
      <c r="G16" s="106"/>
      <c r="H16" s="106"/>
      <c r="I16" s="106"/>
      <c r="J16" s="113"/>
    </row>
    <row r="17" customHeight="1" spans="1:10">
      <c r="A17" s="85"/>
      <c r="B17" s="106"/>
      <c r="C17" s="106"/>
      <c r="D17" s="106"/>
      <c r="E17" s="106"/>
      <c r="F17" s="88" t="s">
        <v>191</v>
      </c>
      <c r="G17" s="106"/>
      <c r="H17" s="106">
        <v>2</v>
      </c>
      <c r="I17" s="106"/>
      <c r="J17" s="113"/>
    </row>
    <row r="18" customHeight="1" spans="1:10">
      <c r="A18" s="85"/>
      <c r="B18" s="106"/>
      <c r="C18" s="106"/>
      <c r="D18" s="106"/>
      <c r="E18" s="106"/>
      <c r="F18" s="88" t="s">
        <v>192</v>
      </c>
      <c r="G18" s="106"/>
      <c r="H18" s="106">
        <v>2</v>
      </c>
      <c r="I18" s="106"/>
      <c r="J18" s="113"/>
    </row>
    <row r="19" s="103" customFormat="1" customHeight="1" spans="1:10">
      <c r="A19" s="109" t="s">
        <v>37</v>
      </c>
      <c r="B19" s="110">
        <f>B5+B11+B12+B13</f>
        <v>931</v>
      </c>
      <c r="C19" s="110">
        <f>C5+C11+C12+C13</f>
        <v>2</v>
      </c>
      <c r="D19" s="110">
        <f>D5+D11+D12+D13</f>
        <v>931</v>
      </c>
      <c r="E19" s="95">
        <f>(D19-B19)/B19</f>
        <v>0</v>
      </c>
      <c r="F19" s="111" t="s">
        <v>74</v>
      </c>
      <c r="G19" s="110">
        <f>G5+G15+G17</f>
        <v>931</v>
      </c>
      <c r="H19" s="110">
        <f>H5+H15+H17</f>
        <v>2</v>
      </c>
      <c r="I19" s="110">
        <f>I5+I15+I17</f>
        <v>793</v>
      </c>
      <c r="J19" s="114">
        <f>(I19-G19)/G19</f>
        <v>-0.148227712137487</v>
      </c>
    </row>
  </sheetData>
  <mergeCells count="2">
    <mergeCell ref="A2:I2"/>
    <mergeCell ref="A3:J3"/>
  </mergeCells>
  <pageMargins left="0.75" right="0.75" top="0.590277777777778" bottom="0.511805555555556" header="0.5" footer="0.5"/>
  <pageSetup paperSize="9" scale="89" fitToHeight="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7"/>
  <sheetViews>
    <sheetView topLeftCell="A3" workbookViewId="0">
      <selection activeCell="J11" sqref="J11"/>
    </sheetView>
  </sheetViews>
  <sheetFormatPr defaultColWidth="9" defaultRowHeight="25" customHeight="1"/>
  <cols>
    <col min="1" max="1" width="33.0083333333333" style="75" customWidth="1"/>
    <col min="2" max="3" width="9" style="76"/>
    <col min="4" max="4" width="11.1333333333333" style="77"/>
    <col min="5" max="5" width="10.8" style="77" customWidth="1"/>
    <col min="6" max="6" width="35.8666666666667" style="75" customWidth="1"/>
    <col min="7" max="9" width="9" style="76"/>
    <col min="10" max="10" width="12.5" style="76" customWidth="1"/>
    <col min="11" max="16384" width="9" style="75"/>
  </cols>
  <sheetData>
    <row r="1" customHeight="1" spans="1:1">
      <c r="A1" s="78" t="s">
        <v>193</v>
      </c>
    </row>
    <row r="2" customHeight="1" spans="1:10">
      <c r="A2" s="79" t="s">
        <v>194</v>
      </c>
      <c r="B2" s="80"/>
      <c r="C2" s="80"/>
      <c r="D2" s="80"/>
      <c r="E2" s="80"/>
      <c r="F2" s="79"/>
      <c r="G2" s="80"/>
      <c r="H2" s="80"/>
      <c r="I2" s="80"/>
      <c r="J2" s="80"/>
    </row>
    <row r="3" customHeight="1" spans="1:10">
      <c r="A3" s="81" t="s">
        <v>117</v>
      </c>
      <c r="B3" s="81"/>
      <c r="C3" s="81"/>
      <c r="D3" s="81"/>
      <c r="E3" s="81"/>
      <c r="F3" s="81"/>
      <c r="G3" s="81"/>
      <c r="H3" s="81"/>
      <c r="I3" s="81"/>
      <c r="J3" s="81"/>
    </row>
    <row r="4" s="73" customFormat="1" ht="38" customHeight="1" spans="1:10">
      <c r="A4" s="82" t="s">
        <v>118</v>
      </c>
      <c r="B4" s="83" t="s">
        <v>119</v>
      </c>
      <c r="C4" s="83" t="s">
        <v>120</v>
      </c>
      <c r="D4" s="83" t="s">
        <v>121</v>
      </c>
      <c r="E4" s="84" t="s">
        <v>125</v>
      </c>
      <c r="F4" s="83" t="s">
        <v>118</v>
      </c>
      <c r="G4" s="83" t="s">
        <v>119</v>
      </c>
      <c r="H4" s="83" t="s">
        <v>120</v>
      </c>
      <c r="I4" s="83" t="s">
        <v>121</v>
      </c>
      <c r="J4" s="98" t="s">
        <v>125</v>
      </c>
    </row>
    <row r="5" ht="28" customHeight="1" spans="1:10">
      <c r="A5" s="85" t="s">
        <v>195</v>
      </c>
      <c r="B5" s="86"/>
      <c r="C5" s="86"/>
      <c r="D5" s="87"/>
      <c r="E5" s="87"/>
      <c r="F5" s="88" t="s">
        <v>196</v>
      </c>
      <c r="G5" s="86"/>
      <c r="H5" s="86"/>
      <c r="I5" s="86"/>
      <c r="J5" s="99"/>
    </row>
    <row r="6" customHeight="1" spans="1:10">
      <c r="A6" s="85" t="s">
        <v>197</v>
      </c>
      <c r="B6" s="86"/>
      <c r="C6" s="86"/>
      <c r="D6" s="87"/>
      <c r="E6" s="87"/>
      <c r="F6" s="89" t="s">
        <v>198</v>
      </c>
      <c r="G6" s="86"/>
      <c r="H6" s="86"/>
      <c r="I6" s="86"/>
      <c r="J6" s="99"/>
    </row>
    <row r="7" ht="26" customHeight="1" spans="1:10">
      <c r="A7" s="85" t="s">
        <v>199</v>
      </c>
      <c r="B7" s="86"/>
      <c r="C7" s="86"/>
      <c r="D7" s="87"/>
      <c r="E7" s="87"/>
      <c r="F7" s="89" t="s">
        <v>200</v>
      </c>
      <c r="G7" s="86"/>
      <c r="H7" s="86"/>
      <c r="I7" s="86"/>
      <c r="J7" s="99"/>
    </row>
    <row r="8" customHeight="1" spans="1:10">
      <c r="A8" s="85" t="s">
        <v>201</v>
      </c>
      <c r="B8" s="86"/>
      <c r="C8" s="86"/>
      <c r="D8" s="87"/>
      <c r="E8" s="87"/>
      <c r="F8" s="89" t="s">
        <v>202</v>
      </c>
      <c r="G8" s="86"/>
      <c r="H8" s="86"/>
      <c r="I8" s="86"/>
      <c r="J8" s="99"/>
    </row>
    <row r="9" ht="28" customHeight="1" spans="1:10">
      <c r="A9" s="85" t="s">
        <v>203</v>
      </c>
      <c r="B9" s="90">
        <v>11880</v>
      </c>
      <c r="C9" s="90">
        <v>13319</v>
      </c>
      <c r="D9" s="90">
        <v>12715</v>
      </c>
      <c r="E9" s="91">
        <f>(D9-B9)/B9</f>
        <v>0.0702861952861953</v>
      </c>
      <c r="F9" s="89" t="s">
        <v>204</v>
      </c>
      <c r="G9" s="86"/>
      <c r="H9" s="86"/>
      <c r="I9" s="86"/>
      <c r="J9" s="99"/>
    </row>
    <row r="10" ht="30" customHeight="1" spans="1:10">
      <c r="A10" s="85" t="s">
        <v>205</v>
      </c>
      <c r="B10" s="90">
        <v>30484</v>
      </c>
      <c r="C10" s="90">
        <v>34109</v>
      </c>
      <c r="D10" s="90">
        <v>30473</v>
      </c>
      <c r="E10" s="91">
        <f>(D10-B10)/B10</f>
        <v>-0.000360845033460176</v>
      </c>
      <c r="F10" s="88" t="s">
        <v>206</v>
      </c>
      <c r="G10" s="86"/>
      <c r="H10" s="86"/>
      <c r="I10" s="86"/>
      <c r="J10" s="99"/>
    </row>
    <row r="11" ht="27" customHeight="1" spans="1:10">
      <c r="A11" s="85" t="s">
        <v>207</v>
      </c>
      <c r="B11" s="86"/>
      <c r="C11" s="86"/>
      <c r="D11" s="92"/>
      <c r="E11" s="87"/>
      <c r="F11" s="89" t="s">
        <v>208</v>
      </c>
      <c r="G11" s="86"/>
      <c r="H11" s="86"/>
      <c r="I11" s="86"/>
      <c r="J11" s="99"/>
    </row>
    <row r="12" hidden="1" customHeight="1" spans="1:10">
      <c r="A12" s="93"/>
      <c r="B12" s="86"/>
      <c r="C12" s="86"/>
      <c r="D12" s="92"/>
      <c r="E12" s="87"/>
      <c r="F12" s="89" t="s">
        <v>209</v>
      </c>
      <c r="G12" s="86"/>
      <c r="H12" s="86"/>
      <c r="I12" s="86"/>
      <c r="J12" s="99"/>
    </row>
    <row r="13" hidden="1" customHeight="1" spans="1:10">
      <c r="A13" s="93"/>
      <c r="B13" s="86"/>
      <c r="C13" s="86"/>
      <c r="D13" s="87"/>
      <c r="E13" s="87"/>
      <c r="F13" s="89" t="s">
        <v>202</v>
      </c>
      <c r="G13" s="86"/>
      <c r="H13" s="86"/>
      <c r="I13" s="86"/>
      <c r="J13" s="99"/>
    </row>
    <row r="14" hidden="1" customHeight="1" spans="1:10">
      <c r="A14" s="93"/>
      <c r="B14" s="86"/>
      <c r="C14" s="86"/>
      <c r="D14" s="87"/>
      <c r="E14" s="87"/>
      <c r="F14" s="89" t="s">
        <v>210</v>
      </c>
      <c r="G14" s="86"/>
      <c r="H14" s="86"/>
      <c r="I14" s="86"/>
      <c r="J14" s="99"/>
    </row>
    <row r="15" hidden="1" customHeight="1" spans="1:10">
      <c r="A15" s="93"/>
      <c r="B15" s="86"/>
      <c r="C15" s="86"/>
      <c r="D15" s="87"/>
      <c r="E15" s="87"/>
      <c r="F15" s="89" t="s">
        <v>211</v>
      </c>
      <c r="G15" s="86"/>
      <c r="H15" s="86"/>
      <c r="I15" s="86"/>
      <c r="J15" s="99"/>
    </row>
    <row r="16" hidden="1" customHeight="1" spans="1:10">
      <c r="A16" s="93"/>
      <c r="B16" s="86"/>
      <c r="C16" s="86"/>
      <c r="D16" s="87"/>
      <c r="E16" s="87"/>
      <c r="F16" s="89" t="s">
        <v>212</v>
      </c>
      <c r="G16" s="86"/>
      <c r="H16" s="86"/>
      <c r="I16" s="86"/>
      <c r="J16" s="99"/>
    </row>
    <row r="17" customHeight="1" spans="1:10">
      <c r="A17" s="93"/>
      <c r="B17" s="86"/>
      <c r="C17" s="86"/>
      <c r="D17" s="87"/>
      <c r="E17" s="87"/>
      <c r="F17" s="89" t="s">
        <v>213</v>
      </c>
      <c r="G17" s="86"/>
      <c r="H17" s="86"/>
      <c r="I17" s="86"/>
      <c r="J17" s="99"/>
    </row>
    <row r="18" customHeight="1" spans="1:10">
      <c r="A18" s="93"/>
      <c r="B18" s="86"/>
      <c r="C18" s="86"/>
      <c r="D18" s="87"/>
      <c r="E18" s="87"/>
      <c r="F18" s="88" t="s">
        <v>214</v>
      </c>
      <c r="G18" s="86"/>
      <c r="H18" s="86"/>
      <c r="I18" s="86"/>
      <c r="J18" s="99"/>
    </row>
    <row r="19" customHeight="1" spans="1:10">
      <c r="A19" s="93"/>
      <c r="B19" s="86"/>
      <c r="C19" s="86"/>
      <c r="D19" s="87"/>
      <c r="E19" s="87"/>
      <c r="F19" s="89" t="s">
        <v>215</v>
      </c>
      <c r="G19" s="86"/>
      <c r="H19" s="86"/>
      <c r="I19" s="86"/>
      <c r="J19" s="99"/>
    </row>
    <row r="20" customHeight="1" spans="1:10">
      <c r="A20" s="93"/>
      <c r="B20" s="86"/>
      <c r="C20" s="86"/>
      <c r="D20" s="87"/>
      <c r="E20" s="87"/>
      <c r="F20" s="89" t="s">
        <v>216</v>
      </c>
      <c r="G20" s="86"/>
      <c r="H20" s="86"/>
      <c r="I20" s="86"/>
      <c r="J20" s="99"/>
    </row>
    <row r="21" customHeight="1" spans="1:10">
      <c r="A21" s="93"/>
      <c r="B21" s="86"/>
      <c r="C21" s="86"/>
      <c r="D21" s="87"/>
      <c r="E21" s="87"/>
      <c r="F21" s="88" t="s">
        <v>217</v>
      </c>
      <c r="G21" s="86"/>
      <c r="H21" s="86"/>
      <c r="I21" s="86"/>
      <c r="J21" s="99"/>
    </row>
    <row r="22" customHeight="1" spans="1:10">
      <c r="A22" s="93"/>
      <c r="B22" s="86"/>
      <c r="C22" s="86"/>
      <c r="D22" s="87"/>
      <c r="E22" s="87"/>
      <c r="F22" s="89" t="s">
        <v>218</v>
      </c>
      <c r="G22" s="86"/>
      <c r="H22" s="86"/>
      <c r="I22" s="86"/>
      <c r="J22" s="99"/>
    </row>
    <row r="23" customHeight="1" spans="1:10">
      <c r="A23" s="93"/>
      <c r="B23" s="86"/>
      <c r="C23" s="86"/>
      <c r="D23" s="87"/>
      <c r="E23" s="87"/>
      <c r="F23" s="89" t="s">
        <v>219</v>
      </c>
      <c r="G23" s="86"/>
      <c r="H23" s="86"/>
      <c r="I23" s="86"/>
      <c r="J23" s="99"/>
    </row>
    <row r="24" customHeight="1" spans="1:10">
      <c r="A24" s="93"/>
      <c r="B24" s="86"/>
      <c r="C24" s="86"/>
      <c r="D24" s="87"/>
      <c r="E24" s="87"/>
      <c r="F24" s="88" t="s">
        <v>220</v>
      </c>
      <c r="G24" s="90">
        <v>7862</v>
      </c>
      <c r="H24" s="90">
        <v>8711</v>
      </c>
      <c r="I24" s="90">
        <v>8760</v>
      </c>
      <c r="J24" s="100">
        <f t="shared" ref="J24:J27" si="0">(I24-G24)/G24</f>
        <v>0.114220300178072</v>
      </c>
    </row>
    <row r="25" customHeight="1" spans="1:10">
      <c r="A25" s="93"/>
      <c r="B25" s="86"/>
      <c r="C25" s="86"/>
      <c r="D25" s="87"/>
      <c r="E25" s="87"/>
      <c r="F25" s="88" t="s">
        <v>221</v>
      </c>
      <c r="G25" s="90">
        <v>29338</v>
      </c>
      <c r="H25" s="90">
        <v>31274</v>
      </c>
      <c r="I25" s="90">
        <v>31287</v>
      </c>
      <c r="J25" s="100">
        <f t="shared" si="0"/>
        <v>0.0664326129933874</v>
      </c>
    </row>
    <row r="26" customHeight="1" spans="1:10">
      <c r="A26" s="93"/>
      <c r="B26" s="86"/>
      <c r="C26" s="86"/>
      <c r="D26" s="87"/>
      <c r="E26" s="87"/>
      <c r="F26" s="88" t="s">
        <v>222</v>
      </c>
      <c r="G26" s="86"/>
      <c r="H26" s="86"/>
      <c r="I26" s="86"/>
      <c r="J26" s="99"/>
    </row>
    <row r="27" s="74" customFormat="1" customHeight="1" spans="1:10">
      <c r="A27" s="94" t="s">
        <v>37</v>
      </c>
      <c r="B27" s="95">
        <f>SUM(B5:B11)</f>
        <v>42364</v>
      </c>
      <c r="C27" s="95">
        <f>SUM(C5:C11)</f>
        <v>47428</v>
      </c>
      <c r="D27" s="95">
        <f>SUM(D5:D11)</f>
        <v>43188</v>
      </c>
      <c r="E27" s="96">
        <f>(D27-B27)/B27</f>
        <v>0.0194504768199415</v>
      </c>
      <c r="F27" s="97" t="s">
        <v>74</v>
      </c>
      <c r="G27" s="95">
        <f>SUM(G5:G26)</f>
        <v>37200</v>
      </c>
      <c r="H27" s="95">
        <f>SUM(H5:H26)</f>
        <v>39985</v>
      </c>
      <c r="I27" s="95">
        <f>SUM(I5:I26)</f>
        <v>40047</v>
      </c>
      <c r="J27" s="101">
        <f>(I27-G27)/G27</f>
        <v>0.0765322580645161</v>
      </c>
    </row>
  </sheetData>
  <mergeCells count="2">
    <mergeCell ref="A2:J2"/>
    <mergeCell ref="A3:J3"/>
  </mergeCells>
  <pageMargins left="0.75" right="0.75" top="0.747916666666667" bottom="0.747916666666667" header="0.5" footer="0.5"/>
  <pageSetup paperSize="9" scale="89" fitToHeight="0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5"/>
  <sheetViews>
    <sheetView tabSelected="1" view="pageBreakPreview" zoomScaleNormal="70" workbookViewId="0">
      <selection activeCell="K25" sqref="K25"/>
    </sheetView>
  </sheetViews>
  <sheetFormatPr defaultColWidth="9" defaultRowHeight="16.5" customHeight="1" outlineLevelCol="7"/>
  <cols>
    <col min="1" max="1" width="29.675" customWidth="1"/>
    <col min="2" max="6" width="15.4" customWidth="1"/>
    <col min="7" max="8" width="18.8916666666667" customWidth="1"/>
  </cols>
  <sheetData>
    <row r="1" customHeight="1" spans="1:1">
      <c r="A1" s="52" t="s">
        <v>223</v>
      </c>
    </row>
    <row r="2" ht="21" customHeight="1" spans="1:8">
      <c r="A2" s="53" t="s">
        <v>224</v>
      </c>
      <c r="B2" s="53"/>
      <c r="C2" s="53"/>
      <c r="D2" s="53"/>
      <c r="E2" s="53"/>
      <c r="F2" s="53"/>
      <c r="G2" s="53"/>
      <c r="H2" s="53"/>
    </row>
    <row r="3" customHeight="1" spans="1:8">
      <c r="A3" s="52"/>
      <c r="B3" s="54"/>
      <c r="C3" s="55"/>
      <c r="D3" s="52"/>
      <c r="E3" s="56"/>
      <c r="F3" s="56"/>
      <c r="G3" s="11" t="s">
        <v>225</v>
      </c>
      <c r="H3" s="11"/>
    </row>
    <row r="4" s="50" customFormat="1" ht="27" customHeight="1" spans="1:8">
      <c r="A4" s="57" t="s">
        <v>226</v>
      </c>
      <c r="B4" s="58" t="s">
        <v>227</v>
      </c>
      <c r="C4" s="14" t="s">
        <v>228</v>
      </c>
      <c r="D4" s="58" t="s">
        <v>229</v>
      </c>
      <c r="E4" s="58" t="s">
        <v>230</v>
      </c>
      <c r="F4" s="58" t="s">
        <v>231</v>
      </c>
      <c r="G4" s="14" t="s">
        <v>232</v>
      </c>
      <c r="H4" s="16" t="s">
        <v>233</v>
      </c>
    </row>
    <row r="5" s="51" customFormat="1" customHeight="1" spans="1:8">
      <c r="A5" s="38" t="s">
        <v>234</v>
      </c>
      <c r="B5" s="59">
        <v>60036.2</v>
      </c>
      <c r="C5" s="59">
        <v>32312</v>
      </c>
      <c r="D5" s="60">
        <f>C5/B5</f>
        <v>0.538208614136138</v>
      </c>
      <c r="E5" s="61">
        <f>C5-(B5/2)</f>
        <v>2293.9</v>
      </c>
      <c r="F5" s="59">
        <v>33343</v>
      </c>
      <c r="G5" s="60">
        <f>C5/F5</f>
        <v>0.969078967099541</v>
      </c>
      <c r="H5" s="62">
        <f>C5-F5</f>
        <v>-1031</v>
      </c>
    </row>
    <row r="6" s="51" customFormat="1" customHeight="1" spans="1:8">
      <c r="A6" s="38" t="s">
        <v>235</v>
      </c>
      <c r="B6" s="59">
        <v>54057.8</v>
      </c>
      <c r="C6" s="59">
        <v>27890</v>
      </c>
      <c r="D6" s="60">
        <f t="shared" ref="D6:D12" si="0">C6/B6</f>
        <v>0.515929246103245</v>
      </c>
      <c r="E6" s="61">
        <f>C6-(B6/2)</f>
        <v>861.099999999999</v>
      </c>
      <c r="F6" s="59">
        <v>28127</v>
      </c>
      <c r="G6" s="60">
        <f t="shared" ref="G6:G35" si="1">C6/F6</f>
        <v>0.991573932520354</v>
      </c>
      <c r="H6" s="62">
        <f>C6-F6</f>
        <v>-237</v>
      </c>
    </row>
    <row r="7" s="50" customFormat="1" customHeight="1" spans="1:8">
      <c r="A7" s="28" t="s">
        <v>14</v>
      </c>
      <c r="B7" s="63">
        <v>24105</v>
      </c>
      <c r="C7" s="64">
        <v>11838</v>
      </c>
      <c r="D7" s="65">
        <f t="shared" si="0"/>
        <v>0.491101431238332</v>
      </c>
      <c r="E7" s="66">
        <f t="shared" ref="E7:E20" si="2">C7-(B7/2)</f>
        <v>-214.5</v>
      </c>
      <c r="F7" s="64">
        <v>10656</v>
      </c>
      <c r="G7" s="65">
        <f t="shared" si="1"/>
        <v>1.11092342342342</v>
      </c>
      <c r="H7" s="67">
        <f t="shared" ref="H7:H35" si="3">C7-F7</f>
        <v>1182</v>
      </c>
    </row>
    <row r="8" s="50" customFormat="1" customHeight="1" spans="1:8">
      <c r="A8" s="28" t="s">
        <v>15</v>
      </c>
      <c r="B8" s="63">
        <v>4560</v>
      </c>
      <c r="C8" s="64">
        <v>2847</v>
      </c>
      <c r="D8" s="65">
        <f t="shared" si="0"/>
        <v>0.624342105263158</v>
      </c>
      <c r="E8" s="66">
        <f t="shared" si="2"/>
        <v>567</v>
      </c>
      <c r="F8" s="64">
        <v>2109</v>
      </c>
      <c r="G8" s="65">
        <f t="shared" si="1"/>
        <v>1.34992887624467</v>
      </c>
      <c r="H8" s="67">
        <f t="shared" si="3"/>
        <v>738</v>
      </c>
    </row>
    <row r="9" s="50" customFormat="1" customHeight="1" spans="1:8">
      <c r="A9" s="28" t="s">
        <v>16</v>
      </c>
      <c r="B9" s="63">
        <v>2092</v>
      </c>
      <c r="C9" s="64">
        <v>1261</v>
      </c>
      <c r="D9" s="65">
        <f t="shared" si="0"/>
        <v>0.602772466539197</v>
      </c>
      <c r="E9" s="66">
        <f t="shared" si="2"/>
        <v>215</v>
      </c>
      <c r="F9" s="64">
        <v>1211</v>
      </c>
      <c r="G9" s="65">
        <f t="shared" si="1"/>
        <v>1.04128819157721</v>
      </c>
      <c r="H9" s="67">
        <f t="shared" si="3"/>
        <v>50</v>
      </c>
    </row>
    <row r="10" s="50" customFormat="1" customHeight="1" spans="1:8">
      <c r="A10" s="28" t="s">
        <v>17</v>
      </c>
      <c r="B10" s="63">
        <v>1010</v>
      </c>
      <c r="C10" s="64">
        <v>494</v>
      </c>
      <c r="D10" s="65">
        <f t="shared" si="0"/>
        <v>0.489108910891089</v>
      </c>
      <c r="E10" s="66">
        <f t="shared" si="2"/>
        <v>-11</v>
      </c>
      <c r="F10" s="64">
        <v>379</v>
      </c>
      <c r="G10" s="65">
        <f t="shared" si="1"/>
        <v>1.30343007915567</v>
      </c>
      <c r="H10" s="67">
        <f t="shared" si="3"/>
        <v>115</v>
      </c>
    </row>
    <row r="11" s="50" customFormat="1" customHeight="1" spans="1:8">
      <c r="A11" s="28" t="s">
        <v>18</v>
      </c>
      <c r="B11" s="63">
        <v>35</v>
      </c>
      <c r="C11" s="64">
        <v>18</v>
      </c>
      <c r="D11" s="65">
        <f t="shared" si="0"/>
        <v>0.514285714285714</v>
      </c>
      <c r="E11" s="66">
        <f t="shared" si="2"/>
        <v>0.5</v>
      </c>
      <c r="F11" s="64">
        <v>14</v>
      </c>
      <c r="G11" s="65">
        <f t="shared" si="1"/>
        <v>1.28571428571429</v>
      </c>
      <c r="H11" s="67">
        <f t="shared" si="3"/>
        <v>4</v>
      </c>
    </row>
    <row r="12" s="50" customFormat="1" customHeight="1" spans="1:8">
      <c r="A12" s="28" t="s">
        <v>19</v>
      </c>
      <c r="B12" s="63">
        <v>3070</v>
      </c>
      <c r="C12" s="64">
        <v>1408</v>
      </c>
      <c r="D12" s="65">
        <f t="shared" si="0"/>
        <v>0.458631921824104</v>
      </c>
      <c r="E12" s="66">
        <f t="shared" si="2"/>
        <v>-127</v>
      </c>
      <c r="F12" s="64">
        <v>1526</v>
      </c>
      <c r="G12" s="65">
        <f t="shared" si="1"/>
        <v>0.922673656618611</v>
      </c>
      <c r="H12" s="67">
        <f t="shared" si="3"/>
        <v>-118</v>
      </c>
    </row>
    <row r="13" s="50" customFormat="1" customHeight="1" spans="1:8">
      <c r="A13" s="28" t="s">
        <v>20</v>
      </c>
      <c r="B13" s="63">
        <v>3855.12</v>
      </c>
      <c r="C13" s="64">
        <v>2242</v>
      </c>
      <c r="D13" s="65">
        <f t="shared" ref="D13:D35" si="4">C13/B13</f>
        <v>0.581564257403142</v>
      </c>
      <c r="E13" s="66">
        <f t="shared" si="2"/>
        <v>314.44</v>
      </c>
      <c r="F13" s="64">
        <v>1760</v>
      </c>
      <c r="G13" s="65">
        <f t="shared" si="1"/>
        <v>1.27386363636364</v>
      </c>
      <c r="H13" s="67">
        <f t="shared" si="3"/>
        <v>482</v>
      </c>
    </row>
    <row r="14" s="50" customFormat="1" customHeight="1" spans="1:8">
      <c r="A14" s="28" t="s">
        <v>21</v>
      </c>
      <c r="B14" s="63">
        <v>2423.68</v>
      </c>
      <c r="C14" s="64">
        <v>1118</v>
      </c>
      <c r="D14" s="65">
        <f t="shared" si="4"/>
        <v>0.461282017428043</v>
      </c>
      <c r="E14" s="66">
        <f t="shared" si="2"/>
        <v>-93.8399999999999</v>
      </c>
      <c r="F14" s="64">
        <v>1068</v>
      </c>
      <c r="G14" s="65">
        <f t="shared" si="1"/>
        <v>1.04681647940075</v>
      </c>
      <c r="H14" s="67">
        <f t="shared" si="3"/>
        <v>50</v>
      </c>
    </row>
    <row r="15" s="50" customFormat="1" customHeight="1" spans="1:8">
      <c r="A15" s="28" t="s">
        <v>22</v>
      </c>
      <c r="B15" s="63">
        <v>1186</v>
      </c>
      <c r="C15" s="64">
        <v>335</v>
      </c>
      <c r="D15" s="65">
        <f t="shared" si="4"/>
        <v>0.282462057335582</v>
      </c>
      <c r="E15" s="66">
        <f t="shared" si="2"/>
        <v>-258</v>
      </c>
      <c r="F15" s="64">
        <v>638</v>
      </c>
      <c r="G15" s="65">
        <f t="shared" si="1"/>
        <v>0.525078369905956</v>
      </c>
      <c r="H15" s="67">
        <f t="shared" si="3"/>
        <v>-303</v>
      </c>
    </row>
    <row r="16" s="50" customFormat="1" customHeight="1" spans="1:8">
      <c r="A16" s="28" t="s">
        <v>23</v>
      </c>
      <c r="B16" s="63">
        <v>6956</v>
      </c>
      <c r="C16" s="64">
        <v>3063</v>
      </c>
      <c r="D16" s="65">
        <f t="shared" si="4"/>
        <v>0.440339275445658</v>
      </c>
      <c r="E16" s="66">
        <f t="shared" si="2"/>
        <v>-415</v>
      </c>
      <c r="F16" s="64">
        <v>3930</v>
      </c>
      <c r="G16" s="65">
        <f t="shared" si="1"/>
        <v>0.779389312977099</v>
      </c>
      <c r="H16" s="67">
        <f t="shared" si="3"/>
        <v>-867</v>
      </c>
    </row>
    <row r="17" s="50" customFormat="1" customHeight="1" spans="1:8">
      <c r="A17" s="28" t="s">
        <v>24</v>
      </c>
      <c r="B17" s="63">
        <v>998</v>
      </c>
      <c r="C17" s="64">
        <v>94</v>
      </c>
      <c r="D17" s="65">
        <f t="shared" si="4"/>
        <v>0.094188376753507</v>
      </c>
      <c r="E17" s="66">
        <f t="shared" si="2"/>
        <v>-405</v>
      </c>
      <c r="F17" s="64">
        <v>905</v>
      </c>
      <c r="G17" s="65">
        <f t="shared" si="1"/>
        <v>0.103867403314917</v>
      </c>
      <c r="H17" s="67">
        <f t="shared" si="3"/>
        <v>-811</v>
      </c>
    </row>
    <row r="18" s="50" customFormat="1" customHeight="1" spans="1:8">
      <c r="A18" s="28" t="s">
        <v>236</v>
      </c>
      <c r="B18" s="63">
        <v>3736</v>
      </c>
      <c r="C18" s="64">
        <v>3164</v>
      </c>
      <c r="D18" s="65">
        <f t="shared" si="4"/>
        <v>0.846895074946467</v>
      </c>
      <c r="E18" s="66">
        <f t="shared" si="2"/>
        <v>1296</v>
      </c>
      <c r="F18" s="64">
        <v>3919</v>
      </c>
      <c r="G18" s="65">
        <f t="shared" si="1"/>
        <v>0.807348813472825</v>
      </c>
      <c r="H18" s="67">
        <f t="shared" si="3"/>
        <v>-755</v>
      </c>
    </row>
    <row r="19" s="50" customFormat="1" customHeight="1" spans="1:8">
      <c r="A19" s="28" t="s">
        <v>26</v>
      </c>
      <c r="B19" s="63">
        <v>21</v>
      </c>
      <c r="C19" s="64">
        <v>8</v>
      </c>
      <c r="D19" s="65">
        <f t="shared" si="4"/>
        <v>0.380952380952381</v>
      </c>
      <c r="E19" s="66">
        <f t="shared" si="2"/>
        <v>-2.5</v>
      </c>
      <c r="F19" s="64">
        <v>7</v>
      </c>
      <c r="G19" s="65">
        <f t="shared" si="1"/>
        <v>1.14285714285714</v>
      </c>
      <c r="H19" s="67">
        <f t="shared" si="3"/>
        <v>1</v>
      </c>
    </row>
    <row r="20" s="50" customFormat="1" customHeight="1" spans="1:8">
      <c r="A20" s="28" t="s">
        <v>27</v>
      </c>
      <c r="B20" s="63">
        <v>10</v>
      </c>
      <c r="C20" s="64">
        <v>0</v>
      </c>
      <c r="D20" s="65">
        <f t="shared" si="4"/>
        <v>0</v>
      </c>
      <c r="E20" s="66">
        <f t="shared" si="2"/>
        <v>-5</v>
      </c>
      <c r="F20" s="64">
        <v>5</v>
      </c>
      <c r="G20" s="65">
        <f t="shared" si="1"/>
        <v>0</v>
      </c>
      <c r="H20" s="67">
        <f t="shared" si="3"/>
        <v>-5</v>
      </c>
    </row>
    <row r="21" s="51" customFormat="1" customHeight="1" spans="1:8">
      <c r="A21" s="22" t="s">
        <v>237</v>
      </c>
      <c r="B21" s="59">
        <v>5978.4</v>
      </c>
      <c r="C21" s="59">
        <v>4422</v>
      </c>
      <c r="D21" s="60">
        <f t="shared" si="4"/>
        <v>0.739662786029707</v>
      </c>
      <c r="E21" s="61">
        <f t="shared" ref="E21:E35" si="5">C21-(B21/2)</f>
        <v>1432.8</v>
      </c>
      <c r="F21" s="59">
        <v>5216</v>
      </c>
      <c r="G21" s="60">
        <f t="shared" si="1"/>
        <v>0.847776073619632</v>
      </c>
      <c r="H21" s="62">
        <f t="shared" si="3"/>
        <v>-794</v>
      </c>
    </row>
    <row r="22" s="50" customFormat="1" customHeight="1" spans="1:8">
      <c r="A22" s="28" t="s">
        <v>29</v>
      </c>
      <c r="B22" s="63">
        <v>4703</v>
      </c>
      <c r="C22" s="63">
        <v>2815</v>
      </c>
      <c r="D22" s="65">
        <f t="shared" si="4"/>
        <v>0.598554114395067</v>
      </c>
      <c r="E22" s="66">
        <f t="shared" si="5"/>
        <v>463.5</v>
      </c>
      <c r="F22" s="64">
        <v>2277</v>
      </c>
      <c r="G22" s="65">
        <f t="shared" si="1"/>
        <v>1.23627580149319</v>
      </c>
      <c r="H22" s="67">
        <f t="shared" si="3"/>
        <v>538</v>
      </c>
    </row>
    <row r="23" s="50" customFormat="1" customHeight="1" spans="1:8">
      <c r="A23" s="68" t="s">
        <v>238</v>
      </c>
      <c r="B23" s="63">
        <v>1767.7</v>
      </c>
      <c r="C23" s="64">
        <v>1200</v>
      </c>
      <c r="D23" s="65">
        <f t="shared" si="4"/>
        <v>0.678848220851955</v>
      </c>
      <c r="E23" s="66">
        <f t="shared" si="5"/>
        <v>316.15</v>
      </c>
      <c r="F23" s="64">
        <v>903</v>
      </c>
      <c r="G23" s="65">
        <f t="shared" si="1"/>
        <v>1.32890365448505</v>
      </c>
      <c r="H23" s="67">
        <f t="shared" si="3"/>
        <v>297</v>
      </c>
    </row>
    <row r="24" s="50" customFormat="1" customHeight="1" spans="1:8">
      <c r="A24" s="68" t="s">
        <v>239</v>
      </c>
      <c r="B24" s="63">
        <v>1212.2</v>
      </c>
      <c r="C24" s="64">
        <v>834</v>
      </c>
      <c r="D24" s="65">
        <f t="shared" si="4"/>
        <v>0.688005279656822</v>
      </c>
      <c r="E24" s="66">
        <f t="shared" si="5"/>
        <v>227.9</v>
      </c>
      <c r="F24" s="64">
        <v>603</v>
      </c>
      <c r="G24" s="65">
        <f t="shared" si="1"/>
        <v>1.38308457711443</v>
      </c>
      <c r="H24" s="67">
        <f t="shared" si="3"/>
        <v>231</v>
      </c>
    </row>
    <row r="25" s="50" customFormat="1" customHeight="1" spans="1:8">
      <c r="A25" s="68" t="s">
        <v>240</v>
      </c>
      <c r="B25" s="63"/>
      <c r="C25" s="64">
        <v>463</v>
      </c>
      <c r="D25" s="65"/>
      <c r="E25" s="66">
        <f t="shared" si="5"/>
        <v>463</v>
      </c>
      <c r="F25" s="64">
        <v>418</v>
      </c>
      <c r="G25" s="65">
        <f t="shared" si="1"/>
        <v>1.10765550239234</v>
      </c>
      <c r="H25" s="67">
        <f t="shared" si="3"/>
        <v>45</v>
      </c>
    </row>
    <row r="26" s="50" customFormat="1" customHeight="1" spans="1:8">
      <c r="A26" s="68" t="s">
        <v>241</v>
      </c>
      <c r="B26" s="63"/>
      <c r="C26" s="64">
        <v>297</v>
      </c>
      <c r="D26" s="65"/>
      <c r="E26" s="66">
        <f t="shared" si="5"/>
        <v>297</v>
      </c>
      <c r="F26" s="64">
        <v>295</v>
      </c>
      <c r="G26" s="65">
        <f t="shared" si="1"/>
        <v>1.00677966101695</v>
      </c>
      <c r="H26" s="67">
        <f t="shared" si="3"/>
        <v>2</v>
      </c>
    </row>
    <row r="27" s="50" customFormat="1" customHeight="1" spans="1:8">
      <c r="A27" s="28" t="s">
        <v>32</v>
      </c>
      <c r="B27" s="64">
        <v>100</v>
      </c>
      <c r="C27" s="64">
        <v>205</v>
      </c>
      <c r="D27" s="65">
        <f t="shared" si="4"/>
        <v>2.05</v>
      </c>
      <c r="E27" s="66">
        <f t="shared" si="5"/>
        <v>155</v>
      </c>
      <c r="F27" s="64">
        <v>74</v>
      </c>
      <c r="G27" s="65">
        <f t="shared" si="1"/>
        <v>2.77027027027027</v>
      </c>
      <c r="H27" s="67">
        <f t="shared" si="3"/>
        <v>131</v>
      </c>
    </row>
    <row r="28" s="50" customFormat="1" customHeight="1" spans="1:8">
      <c r="A28" s="68" t="s">
        <v>242</v>
      </c>
      <c r="B28" s="63"/>
      <c r="C28" s="64">
        <v>157</v>
      </c>
      <c r="D28" s="65"/>
      <c r="E28" s="66">
        <f t="shared" si="5"/>
        <v>157</v>
      </c>
      <c r="F28" s="64">
        <v>15</v>
      </c>
      <c r="G28" s="65">
        <f t="shared" si="1"/>
        <v>10.4666666666667</v>
      </c>
      <c r="H28" s="67">
        <f t="shared" si="3"/>
        <v>142</v>
      </c>
    </row>
    <row r="29" s="50" customFormat="1" customHeight="1" spans="1:8">
      <c r="A29" s="68" t="s">
        <v>243</v>
      </c>
      <c r="B29" s="63"/>
      <c r="C29" s="64">
        <v>41</v>
      </c>
      <c r="D29" s="65"/>
      <c r="E29" s="66">
        <f t="shared" si="5"/>
        <v>41</v>
      </c>
      <c r="F29" s="64">
        <v>49</v>
      </c>
      <c r="G29" s="65">
        <f t="shared" si="1"/>
        <v>0.836734693877551</v>
      </c>
      <c r="H29" s="67">
        <f t="shared" si="3"/>
        <v>-8</v>
      </c>
    </row>
    <row r="30" s="50" customFormat="1" customHeight="1" spans="1:8">
      <c r="A30" s="28" t="s">
        <v>33</v>
      </c>
      <c r="B30" s="64">
        <v>362.4</v>
      </c>
      <c r="C30" s="64">
        <v>130</v>
      </c>
      <c r="D30" s="65">
        <f t="shared" si="4"/>
        <v>0.358719646799117</v>
      </c>
      <c r="E30" s="66">
        <f t="shared" si="5"/>
        <v>-51.2</v>
      </c>
      <c r="F30" s="64">
        <v>231</v>
      </c>
      <c r="G30" s="65">
        <f t="shared" si="1"/>
        <v>0.562770562770563</v>
      </c>
      <c r="H30" s="67">
        <f t="shared" si="3"/>
        <v>-101</v>
      </c>
    </row>
    <row r="31" s="50" customFormat="1" customHeight="1" spans="1:8">
      <c r="A31" s="28" t="s">
        <v>34</v>
      </c>
      <c r="B31" s="64">
        <v>0</v>
      </c>
      <c r="C31" s="64">
        <v>0</v>
      </c>
      <c r="D31" s="65"/>
      <c r="E31" s="66">
        <f t="shared" si="5"/>
        <v>0</v>
      </c>
      <c r="F31" s="64">
        <v>0</v>
      </c>
      <c r="G31" s="65"/>
      <c r="H31" s="67">
        <f t="shared" si="3"/>
        <v>0</v>
      </c>
    </row>
    <row r="32" s="50" customFormat="1" customHeight="1" spans="1:8">
      <c r="A32" s="28" t="s">
        <v>244</v>
      </c>
      <c r="B32" s="64">
        <v>613</v>
      </c>
      <c r="C32" s="64">
        <v>1272</v>
      </c>
      <c r="D32" s="65">
        <f t="shared" si="4"/>
        <v>2.07504078303426</v>
      </c>
      <c r="E32" s="66">
        <f t="shared" si="5"/>
        <v>965.5</v>
      </c>
      <c r="F32" s="64">
        <v>2168</v>
      </c>
      <c r="G32" s="65">
        <f t="shared" si="1"/>
        <v>0.586715867158672</v>
      </c>
      <c r="H32" s="67">
        <f t="shared" si="3"/>
        <v>-896</v>
      </c>
    </row>
    <row r="33" s="50" customFormat="1" customHeight="1" spans="1:8">
      <c r="A33" s="28" t="s">
        <v>36</v>
      </c>
      <c r="B33" s="64">
        <v>200</v>
      </c>
      <c r="C33" s="64">
        <v>0</v>
      </c>
      <c r="D33" s="65">
        <f t="shared" si="4"/>
        <v>0</v>
      </c>
      <c r="E33" s="66">
        <f t="shared" si="5"/>
        <v>-100</v>
      </c>
      <c r="F33" s="64">
        <v>466</v>
      </c>
      <c r="G33" s="65">
        <f t="shared" si="1"/>
        <v>0</v>
      </c>
      <c r="H33" s="67">
        <f t="shared" si="3"/>
        <v>-466</v>
      </c>
    </row>
    <row r="34" s="50" customFormat="1" customHeight="1" spans="1:8">
      <c r="A34" s="28" t="s">
        <v>245</v>
      </c>
      <c r="B34" s="64"/>
      <c r="C34" s="64">
        <v>0</v>
      </c>
      <c r="D34" s="60"/>
      <c r="E34" s="66">
        <f t="shared" si="5"/>
        <v>0</v>
      </c>
      <c r="F34" s="64">
        <v>0</v>
      </c>
      <c r="G34" s="65"/>
      <c r="H34" s="67">
        <f t="shared" si="3"/>
        <v>0</v>
      </c>
    </row>
    <row r="35" s="51" customFormat="1" customHeight="1" spans="1:8">
      <c r="A35" s="40" t="s">
        <v>246</v>
      </c>
      <c r="B35" s="69">
        <v>355</v>
      </c>
      <c r="C35" s="69">
        <v>566</v>
      </c>
      <c r="D35" s="70">
        <f t="shared" si="4"/>
        <v>1.5943661971831</v>
      </c>
      <c r="E35" s="71">
        <f t="shared" si="5"/>
        <v>388.5</v>
      </c>
      <c r="F35" s="69">
        <v>273</v>
      </c>
      <c r="G35" s="70">
        <f t="shared" si="1"/>
        <v>2.07326007326007</v>
      </c>
      <c r="H35" s="72">
        <f t="shared" si="3"/>
        <v>293</v>
      </c>
    </row>
  </sheetData>
  <mergeCells count="2">
    <mergeCell ref="A2:H2"/>
    <mergeCell ref="G3:H3"/>
  </mergeCells>
  <pageMargins left="0.554861111111111" right="0.554861111111111" top="0.472222222222222" bottom="0.354166666666667" header="0.354166666666667" footer="0.236111111111111"/>
  <pageSetup paperSize="9" scale="95" fitToHeight="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1"/>
  <sheetViews>
    <sheetView workbookViewId="0">
      <selection activeCell="I18" sqref="I18"/>
    </sheetView>
  </sheetViews>
  <sheetFormatPr defaultColWidth="9" defaultRowHeight="17" customHeight="1"/>
  <cols>
    <col min="1" max="1" width="32.1083333333333" style="3" customWidth="1"/>
    <col min="2" max="6" width="12.75" style="3" customWidth="1"/>
    <col min="7" max="7" width="13.1666666666667" style="3" customWidth="1"/>
    <col min="8" max="8" width="13.9666666666667" style="3" customWidth="1"/>
    <col min="9" max="9" width="14.1083333333333" style="4"/>
    <col min="10" max="16384" width="9" style="3"/>
  </cols>
  <sheetData>
    <row r="1" customHeight="1" spans="1:1">
      <c r="A1" s="5" t="s">
        <v>247</v>
      </c>
    </row>
    <row r="2" ht="24" customHeight="1" spans="1:8">
      <c r="A2" s="6" t="s">
        <v>248</v>
      </c>
      <c r="B2" s="6"/>
      <c r="C2" s="7"/>
      <c r="D2" s="6"/>
      <c r="E2" s="6"/>
      <c r="F2" s="6"/>
      <c r="G2" s="6"/>
      <c r="H2" s="6"/>
    </row>
    <row r="3" customHeight="1" spans="2:8">
      <c r="B3" s="8"/>
      <c r="C3" s="9"/>
      <c r="D3" s="10"/>
      <c r="E3" s="10"/>
      <c r="F3" s="10"/>
      <c r="G3" s="11" t="s">
        <v>225</v>
      </c>
      <c r="H3" s="11"/>
    </row>
    <row r="4" s="1" customFormat="1" customHeight="1" spans="1:9">
      <c r="A4" s="12" t="s">
        <v>226</v>
      </c>
      <c r="B4" s="13" t="s">
        <v>227</v>
      </c>
      <c r="C4" s="14" t="s">
        <v>228</v>
      </c>
      <c r="D4" s="13" t="s">
        <v>229</v>
      </c>
      <c r="E4" s="13" t="s">
        <v>230</v>
      </c>
      <c r="F4" s="13" t="s">
        <v>231</v>
      </c>
      <c r="G4" s="15" t="s">
        <v>232</v>
      </c>
      <c r="H4" s="16" t="s">
        <v>233</v>
      </c>
      <c r="I4" s="46"/>
    </row>
    <row r="5" s="1" customFormat="1" customHeight="1" spans="1:9">
      <c r="A5" s="17"/>
      <c r="B5" s="18"/>
      <c r="C5" s="19"/>
      <c r="D5" s="18"/>
      <c r="E5" s="18"/>
      <c r="F5" s="18"/>
      <c r="G5" s="20"/>
      <c r="H5" s="21"/>
      <c r="I5" s="46"/>
    </row>
    <row r="6" s="2" customFormat="1" customHeight="1" spans="1:9">
      <c r="A6" s="22" t="s">
        <v>249</v>
      </c>
      <c r="B6" s="23">
        <v>149407</v>
      </c>
      <c r="C6" s="23">
        <v>138670</v>
      </c>
      <c r="D6" s="24">
        <f>C6/B6</f>
        <v>0.928135897247117</v>
      </c>
      <c r="E6" s="25">
        <f>C6-B6/2</f>
        <v>63966.5</v>
      </c>
      <c r="F6" s="26">
        <v>138556</v>
      </c>
      <c r="G6" s="24">
        <f>C6/F6</f>
        <v>1.00082277201998</v>
      </c>
      <c r="H6" s="27">
        <f>C6-F6</f>
        <v>114</v>
      </c>
      <c r="I6" s="47"/>
    </row>
    <row r="7" s="1" customFormat="1" customHeight="1" spans="1:9">
      <c r="A7" s="28" t="s">
        <v>250</v>
      </c>
      <c r="B7" s="29">
        <v>19209</v>
      </c>
      <c r="C7" s="30">
        <v>14657</v>
      </c>
      <c r="D7" s="31">
        <f t="shared" ref="D7:D31" si="0">C7/B7</f>
        <v>0.763027747410068</v>
      </c>
      <c r="E7" s="32">
        <f t="shared" ref="E7:E31" si="1">C7-B7/2</f>
        <v>5052.5</v>
      </c>
      <c r="F7" s="33">
        <v>11690</v>
      </c>
      <c r="G7" s="31">
        <f t="shared" ref="G7:G31" si="2">C7/F7</f>
        <v>1.25380667236955</v>
      </c>
      <c r="H7" s="34">
        <f>C7-F7</f>
        <v>2967</v>
      </c>
      <c r="I7" s="46"/>
    </row>
    <row r="8" s="1" customFormat="1" customHeight="1" spans="1:9">
      <c r="A8" s="35" t="s">
        <v>251</v>
      </c>
      <c r="B8" s="36">
        <v>37</v>
      </c>
      <c r="C8" s="30">
        <v>194</v>
      </c>
      <c r="D8" s="31">
        <f t="shared" si="0"/>
        <v>5.24324324324324</v>
      </c>
      <c r="E8" s="32">
        <f t="shared" si="1"/>
        <v>175.5</v>
      </c>
      <c r="F8" s="33">
        <v>5</v>
      </c>
      <c r="G8" s="31">
        <f t="shared" si="2"/>
        <v>38.8</v>
      </c>
      <c r="H8" s="34">
        <f>C8-F8</f>
        <v>189</v>
      </c>
      <c r="I8" s="46"/>
    </row>
    <row r="9" s="1" customFormat="1" customHeight="1" spans="1:9">
      <c r="A9" s="28" t="s">
        <v>252</v>
      </c>
      <c r="B9" s="36">
        <v>1418</v>
      </c>
      <c r="C9" s="30">
        <v>1409</v>
      </c>
      <c r="D9" s="31">
        <f t="shared" si="0"/>
        <v>0.993653032440056</v>
      </c>
      <c r="E9" s="32">
        <f t="shared" si="1"/>
        <v>700</v>
      </c>
      <c r="F9" s="33">
        <v>1071</v>
      </c>
      <c r="G9" s="31">
        <f t="shared" si="2"/>
        <v>1.3155929038282</v>
      </c>
      <c r="H9" s="34">
        <f t="shared" ref="H9:H24" si="3">C9-F9</f>
        <v>338</v>
      </c>
      <c r="I9" s="46"/>
    </row>
    <row r="10" s="1" customFormat="1" customHeight="1" spans="1:9">
      <c r="A10" s="28" t="s">
        <v>253</v>
      </c>
      <c r="B10" s="29">
        <v>49199</v>
      </c>
      <c r="C10" s="30">
        <v>33033</v>
      </c>
      <c r="D10" s="31">
        <f t="shared" si="0"/>
        <v>0.671416085692799</v>
      </c>
      <c r="E10" s="32">
        <f t="shared" si="1"/>
        <v>8433.5</v>
      </c>
      <c r="F10" s="33">
        <v>32503</v>
      </c>
      <c r="G10" s="31">
        <f t="shared" si="2"/>
        <v>1.01630618712119</v>
      </c>
      <c r="H10" s="34">
        <f t="shared" si="3"/>
        <v>530</v>
      </c>
      <c r="I10" s="46"/>
    </row>
    <row r="11" s="1" customFormat="1" customHeight="1" spans="1:9">
      <c r="A11" s="28" t="s">
        <v>254</v>
      </c>
      <c r="B11" s="29">
        <v>938</v>
      </c>
      <c r="C11" s="30">
        <v>1687</v>
      </c>
      <c r="D11" s="31">
        <f t="shared" si="0"/>
        <v>1.79850746268657</v>
      </c>
      <c r="E11" s="32">
        <f t="shared" si="1"/>
        <v>1218</v>
      </c>
      <c r="F11" s="33">
        <v>2449</v>
      </c>
      <c r="G11" s="31">
        <f t="shared" si="2"/>
        <v>0.688852592895059</v>
      </c>
      <c r="H11" s="34">
        <f t="shared" si="3"/>
        <v>-762</v>
      </c>
      <c r="I11" s="46"/>
    </row>
    <row r="12" s="1" customFormat="1" customHeight="1" spans="1:9">
      <c r="A12" s="28" t="s">
        <v>255</v>
      </c>
      <c r="B12" s="29">
        <v>2387</v>
      </c>
      <c r="C12" s="30">
        <v>3420</v>
      </c>
      <c r="D12" s="31">
        <f t="shared" si="0"/>
        <v>1.4327607875995</v>
      </c>
      <c r="E12" s="32">
        <f t="shared" si="1"/>
        <v>2226.5</v>
      </c>
      <c r="F12" s="33">
        <v>4526</v>
      </c>
      <c r="G12" s="31">
        <f t="shared" si="2"/>
        <v>0.755634114007954</v>
      </c>
      <c r="H12" s="34">
        <f t="shared" si="3"/>
        <v>-1106</v>
      </c>
      <c r="I12" s="46"/>
    </row>
    <row r="13" s="1" customFormat="1" customHeight="1" spans="1:9">
      <c r="A13" s="28" t="s">
        <v>256</v>
      </c>
      <c r="B13" s="29">
        <v>32321</v>
      </c>
      <c r="C13" s="30">
        <v>26114</v>
      </c>
      <c r="D13" s="31">
        <f t="shared" si="0"/>
        <v>0.8079576745769</v>
      </c>
      <c r="E13" s="32">
        <f t="shared" si="1"/>
        <v>9953.5</v>
      </c>
      <c r="F13" s="33">
        <v>28701</v>
      </c>
      <c r="G13" s="31">
        <f t="shared" si="2"/>
        <v>0.909863767812968</v>
      </c>
      <c r="H13" s="34">
        <f t="shared" si="3"/>
        <v>-2587</v>
      </c>
      <c r="I13" s="46"/>
    </row>
    <row r="14" s="1" customFormat="1" customHeight="1" spans="1:9">
      <c r="A14" s="28" t="s">
        <v>257</v>
      </c>
      <c r="B14" s="29">
        <v>9204</v>
      </c>
      <c r="C14" s="30">
        <v>9301</v>
      </c>
      <c r="D14" s="31">
        <f t="shared" si="0"/>
        <v>1.01053889613212</v>
      </c>
      <c r="E14" s="32">
        <f t="shared" si="1"/>
        <v>4699</v>
      </c>
      <c r="F14" s="33">
        <v>11760</v>
      </c>
      <c r="G14" s="31">
        <f t="shared" si="2"/>
        <v>0.790901360544218</v>
      </c>
      <c r="H14" s="34">
        <f t="shared" si="3"/>
        <v>-2459</v>
      </c>
      <c r="I14" s="46"/>
    </row>
    <row r="15" s="1" customFormat="1" customHeight="1" spans="1:9">
      <c r="A15" s="28" t="s">
        <v>258</v>
      </c>
      <c r="B15" s="29">
        <v>577</v>
      </c>
      <c r="C15" s="30">
        <v>3710</v>
      </c>
      <c r="D15" s="31">
        <f t="shared" si="0"/>
        <v>6.42980935875217</v>
      </c>
      <c r="E15" s="32">
        <f t="shared" si="1"/>
        <v>3421.5</v>
      </c>
      <c r="F15" s="33">
        <v>1835</v>
      </c>
      <c r="G15" s="31">
        <f t="shared" si="2"/>
        <v>2.02179836512262</v>
      </c>
      <c r="H15" s="34">
        <f t="shared" si="3"/>
        <v>1875</v>
      </c>
      <c r="I15" s="46"/>
    </row>
    <row r="16" s="1" customFormat="1" customHeight="1" spans="1:9">
      <c r="A16" s="28" t="s">
        <v>259</v>
      </c>
      <c r="B16" s="29">
        <v>11402</v>
      </c>
      <c r="C16" s="30">
        <v>16873</v>
      </c>
      <c r="D16" s="31">
        <f t="shared" si="0"/>
        <v>1.47982810033327</v>
      </c>
      <c r="E16" s="32">
        <f t="shared" si="1"/>
        <v>11172</v>
      </c>
      <c r="F16" s="33">
        <v>14574</v>
      </c>
      <c r="G16" s="31">
        <f t="shared" si="2"/>
        <v>1.15774667215589</v>
      </c>
      <c r="H16" s="34">
        <f t="shared" si="3"/>
        <v>2299</v>
      </c>
      <c r="I16" s="46"/>
    </row>
    <row r="17" s="1" customFormat="1" customHeight="1" spans="1:9">
      <c r="A17" s="28" t="s">
        <v>260</v>
      </c>
      <c r="B17" s="29">
        <v>8570</v>
      </c>
      <c r="C17" s="30">
        <v>12574</v>
      </c>
      <c r="D17" s="31">
        <f t="shared" si="0"/>
        <v>1.46721120186698</v>
      </c>
      <c r="E17" s="32">
        <f t="shared" si="1"/>
        <v>8289</v>
      </c>
      <c r="F17" s="33">
        <v>12239</v>
      </c>
      <c r="G17" s="31">
        <f t="shared" si="2"/>
        <v>1.02737151728082</v>
      </c>
      <c r="H17" s="34">
        <f t="shared" si="3"/>
        <v>335</v>
      </c>
      <c r="I17" s="46"/>
    </row>
    <row r="18" s="1" customFormat="1" customHeight="1" spans="1:9">
      <c r="A18" s="28" t="s">
        <v>261</v>
      </c>
      <c r="B18" s="29">
        <v>2313</v>
      </c>
      <c r="C18" s="30">
        <v>1709</v>
      </c>
      <c r="D18" s="31">
        <f t="shared" si="0"/>
        <v>0.738867271941202</v>
      </c>
      <c r="E18" s="32">
        <f t="shared" si="1"/>
        <v>552.5</v>
      </c>
      <c r="F18" s="33">
        <v>2040</v>
      </c>
      <c r="G18" s="31">
        <f t="shared" si="2"/>
        <v>0.837745098039216</v>
      </c>
      <c r="H18" s="34">
        <f t="shared" si="3"/>
        <v>-331</v>
      </c>
      <c r="I18" s="46"/>
    </row>
    <row r="19" s="1" customFormat="1" customHeight="1" spans="1:9">
      <c r="A19" s="28" t="s">
        <v>262</v>
      </c>
      <c r="B19" s="29">
        <v>672</v>
      </c>
      <c r="C19" s="30">
        <v>965</v>
      </c>
      <c r="D19" s="31">
        <f t="shared" si="0"/>
        <v>1.4360119047619</v>
      </c>
      <c r="E19" s="32">
        <f t="shared" si="1"/>
        <v>629</v>
      </c>
      <c r="F19" s="33">
        <v>1398</v>
      </c>
      <c r="G19" s="31">
        <f t="shared" si="2"/>
        <v>0.690271816881259</v>
      </c>
      <c r="H19" s="34">
        <f t="shared" si="3"/>
        <v>-433</v>
      </c>
      <c r="I19" s="46"/>
    </row>
    <row r="20" s="1" customFormat="1" customHeight="1" spans="1:9">
      <c r="A20" s="28" t="s">
        <v>263</v>
      </c>
      <c r="B20" s="29">
        <v>80</v>
      </c>
      <c r="C20" s="30">
        <v>161</v>
      </c>
      <c r="D20" s="31">
        <f t="shared" si="0"/>
        <v>2.0125</v>
      </c>
      <c r="E20" s="32">
        <f t="shared" si="1"/>
        <v>121</v>
      </c>
      <c r="F20" s="33">
        <v>534</v>
      </c>
      <c r="G20" s="31">
        <f t="shared" si="2"/>
        <v>0.301498127340824</v>
      </c>
      <c r="H20" s="34">
        <f t="shared" si="3"/>
        <v>-373</v>
      </c>
      <c r="I20" s="46"/>
    </row>
    <row r="21" s="1" customFormat="1" customHeight="1" spans="1:9">
      <c r="A21" s="28" t="s">
        <v>264</v>
      </c>
      <c r="B21" s="29"/>
      <c r="C21" s="30">
        <v>0</v>
      </c>
      <c r="D21" s="31"/>
      <c r="E21" s="32">
        <f t="shared" si="1"/>
        <v>0</v>
      </c>
      <c r="F21" s="33">
        <v>10</v>
      </c>
      <c r="G21" s="31">
        <f t="shared" si="2"/>
        <v>0</v>
      </c>
      <c r="H21" s="34">
        <f t="shared" si="3"/>
        <v>-10</v>
      </c>
      <c r="I21" s="46"/>
    </row>
    <row r="22" s="1" customFormat="1" customHeight="1" spans="1:9">
      <c r="A22" s="28" t="s">
        <v>265</v>
      </c>
      <c r="B22" s="29">
        <v>100</v>
      </c>
      <c r="C22" s="30">
        <v>281</v>
      </c>
      <c r="D22" s="31">
        <f t="shared" si="0"/>
        <v>2.81</v>
      </c>
      <c r="E22" s="32">
        <f t="shared" si="1"/>
        <v>231</v>
      </c>
      <c r="F22" s="33">
        <v>49</v>
      </c>
      <c r="G22" s="31">
        <f t="shared" si="2"/>
        <v>5.73469387755102</v>
      </c>
      <c r="H22" s="34">
        <f t="shared" si="3"/>
        <v>232</v>
      </c>
      <c r="I22" s="46"/>
    </row>
    <row r="23" s="1" customFormat="1" customHeight="1" spans="1:9">
      <c r="A23" s="28" t="s">
        <v>266</v>
      </c>
      <c r="B23" s="29">
        <v>4006</v>
      </c>
      <c r="C23" s="30">
        <v>7410</v>
      </c>
      <c r="D23" s="31">
        <f t="shared" si="0"/>
        <v>1.84972541188218</v>
      </c>
      <c r="E23" s="32">
        <f t="shared" si="1"/>
        <v>5407</v>
      </c>
      <c r="F23" s="33">
        <v>9412</v>
      </c>
      <c r="G23" s="31">
        <f t="shared" si="2"/>
        <v>0.787292817679558</v>
      </c>
      <c r="H23" s="34">
        <f t="shared" si="3"/>
        <v>-2002</v>
      </c>
      <c r="I23" s="46"/>
    </row>
    <row r="24" s="1" customFormat="1" customHeight="1" spans="1:9">
      <c r="A24" s="28" t="s">
        <v>267</v>
      </c>
      <c r="B24" s="29">
        <v>462</v>
      </c>
      <c r="C24" s="30">
        <v>264</v>
      </c>
      <c r="D24" s="31">
        <f t="shared" si="0"/>
        <v>0.571428571428571</v>
      </c>
      <c r="E24" s="32">
        <f t="shared" si="1"/>
        <v>33</v>
      </c>
      <c r="F24" s="33">
        <v>335</v>
      </c>
      <c r="G24" s="31">
        <f t="shared" si="2"/>
        <v>0.788059701492537</v>
      </c>
      <c r="H24" s="34">
        <f t="shared" si="3"/>
        <v>-71</v>
      </c>
      <c r="I24" s="46"/>
    </row>
    <row r="25" s="1" customFormat="1" customHeight="1" spans="1:9">
      <c r="A25" s="28" t="s">
        <v>268</v>
      </c>
      <c r="B25" s="29">
        <v>1808</v>
      </c>
      <c r="C25" s="30">
        <v>1776</v>
      </c>
      <c r="D25" s="31">
        <f t="shared" si="0"/>
        <v>0.982300884955752</v>
      </c>
      <c r="E25" s="32">
        <f t="shared" si="1"/>
        <v>872</v>
      </c>
      <c r="F25" s="33">
        <v>647</v>
      </c>
      <c r="G25" s="31">
        <f t="shared" si="2"/>
        <v>2.74497681607419</v>
      </c>
      <c r="H25" s="34">
        <f t="shared" ref="H25:H31" si="4">C25-F25</f>
        <v>1129</v>
      </c>
      <c r="I25" s="46"/>
    </row>
    <row r="26" s="1" customFormat="1" customHeight="1" spans="1:9">
      <c r="A26" s="28" t="s">
        <v>269</v>
      </c>
      <c r="B26" s="29">
        <v>1500</v>
      </c>
      <c r="C26" s="37">
        <v>130</v>
      </c>
      <c r="D26" s="31">
        <f t="shared" si="0"/>
        <v>0.0866666666666667</v>
      </c>
      <c r="E26" s="32">
        <f t="shared" si="1"/>
        <v>-620</v>
      </c>
      <c r="F26" s="33">
        <v>18</v>
      </c>
      <c r="G26" s="31">
        <f t="shared" si="2"/>
        <v>7.22222222222222</v>
      </c>
      <c r="H26" s="34">
        <f t="shared" si="4"/>
        <v>112</v>
      </c>
      <c r="I26" s="48"/>
    </row>
    <row r="27" s="1" customFormat="1" customHeight="1" spans="1:9">
      <c r="A27" s="28" t="s">
        <v>270</v>
      </c>
      <c r="B27" s="36">
        <v>3204</v>
      </c>
      <c r="C27" s="37">
        <v>3002</v>
      </c>
      <c r="D27" s="31">
        <f t="shared" si="0"/>
        <v>0.936953807740325</v>
      </c>
      <c r="E27" s="32">
        <f t="shared" si="1"/>
        <v>1400</v>
      </c>
      <c r="F27" s="33">
        <v>2760</v>
      </c>
      <c r="G27" s="31">
        <f t="shared" si="2"/>
        <v>1.08768115942029</v>
      </c>
      <c r="H27" s="34">
        <f t="shared" si="4"/>
        <v>242</v>
      </c>
      <c r="I27" s="48"/>
    </row>
    <row r="28" s="1" customFormat="1" customHeight="1" spans="1:9">
      <c r="A28" s="28" t="s">
        <v>271</v>
      </c>
      <c r="B28" s="37"/>
      <c r="C28" s="30">
        <v>0</v>
      </c>
      <c r="D28" s="31"/>
      <c r="E28" s="32">
        <f t="shared" si="1"/>
        <v>0</v>
      </c>
      <c r="F28" s="33">
        <v>0</v>
      </c>
      <c r="G28" s="31"/>
      <c r="H28" s="34">
        <f t="shared" si="4"/>
        <v>0</v>
      </c>
      <c r="I28" s="48"/>
    </row>
    <row r="29" s="2" customFormat="1" customHeight="1" spans="1:9">
      <c r="A29" s="38" t="s">
        <v>272</v>
      </c>
      <c r="B29" s="39">
        <v>10556</v>
      </c>
      <c r="C29" s="23">
        <v>21287</v>
      </c>
      <c r="D29" s="24">
        <f t="shared" si="0"/>
        <v>2.01657824933687</v>
      </c>
      <c r="E29" s="25">
        <f t="shared" si="1"/>
        <v>16009</v>
      </c>
      <c r="F29" s="23">
        <v>36263</v>
      </c>
      <c r="G29" s="24">
        <f t="shared" si="2"/>
        <v>0.587017069740507</v>
      </c>
      <c r="H29" s="27">
        <f t="shared" si="4"/>
        <v>-14976</v>
      </c>
      <c r="I29" s="49"/>
    </row>
    <row r="30" s="2" customFormat="1" customHeight="1" spans="1:9">
      <c r="A30" s="38" t="s">
        <v>273</v>
      </c>
      <c r="B30" s="39"/>
      <c r="C30" s="23">
        <v>60816</v>
      </c>
      <c r="D30" s="24"/>
      <c r="E30" s="25">
        <f t="shared" si="1"/>
        <v>60816</v>
      </c>
      <c r="F30" s="23">
        <v>639</v>
      </c>
      <c r="G30" s="24">
        <f t="shared" si="2"/>
        <v>95.1737089201878</v>
      </c>
      <c r="H30" s="27">
        <f t="shared" si="4"/>
        <v>60177</v>
      </c>
      <c r="I30" s="49"/>
    </row>
    <row r="31" s="2" customFormat="1" customHeight="1" spans="1:9">
      <c r="A31" s="40" t="s">
        <v>274</v>
      </c>
      <c r="B31" s="41"/>
      <c r="C31" s="41">
        <v>0</v>
      </c>
      <c r="D31" s="42"/>
      <c r="E31" s="43">
        <f t="shared" si="1"/>
        <v>0</v>
      </c>
      <c r="F31" s="41">
        <v>200</v>
      </c>
      <c r="G31" s="44">
        <f t="shared" si="2"/>
        <v>0</v>
      </c>
      <c r="H31" s="45">
        <f t="shared" si="4"/>
        <v>-200</v>
      </c>
      <c r="I31" s="49"/>
    </row>
  </sheetData>
  <mergeCells count="10">
    <mergeCell ref="A2:H2"/>
    <mergeCell ref="G3:H3"/>
    <mergeCell ref="A4:A5"/>
    <mergeCell ref="B4:B5"/>
    <mergeCell ref="C4:C5"/>
    <mergeCell ref="D4:D5"/>
    <mergeCell ref="E4:E5"/>
    <mergeCell ref="F4:F5"/>
    <mergeCell ref="G4:G5"/>
    <mergeCell ref="H4:H5"/>
  </mergeCells>
  <printOptions horizontalCentered="1"/>
  <pageMargins left="0.554861111111111" right="0.554861111111111" top="0.60625" bottom="0.60625" header="0.5" footer="0.5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宝鸡市金台区2024年一般公共预算收入执行情况表</vt:lpstr>
      <vt:lpstr>宝鸡市金台区2024年一般公共预算支出执行情况表</vt:lpstr>
      <vt:lpstr>宝鸡市金台区2024年一般公共预算收支平衡表</vt:lpstr>
      <vt:lpstr>宝鸡市金台区2024年政府性基金收支执行情况表</vt:lpstr>
      <vt:lpstr>宝鸡市金台区 2024年国有资本经营收支表</vt:lpstr>
      <vt:lpstr>宝鸡市金台区2024年社会保险基金收支表</vt:lpstr>
      <vt:lpstr>宝鸡市金台区2025年上半年一般公共预算收入表</vt:lpstr>
      <vt:lpstr>宝鸡市金台区2025年上半年一般公共预算支出表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welcomebaoji</cp:lastModifiedBy>
  <dcterms:created xsi:type="dcterms:W3CDTF">2023-06-27T01:38:00Z</dcterms:created>
  <dcterms:modified xsi:type="dcterms:W3CDTF">2025-08-13T03:11:30Z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3AFDF6E3B1AC47588E3E2CEB6A108BBD_11</vt:lpwstr>
  </property>
  <property fmtid="{D5CDD505-2E9C-101B-9397-08002B2CF9AE}" pid="3" name="KSOProductBuildVer">
    <vt:lpwstr>2052-12.1.0.21915</vt:lpwstr>
  </property>
</Properties>
</file>