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<sst xmlns="http://schemas.openxmlformats.org/spreadsheetml/2006/main" count="41">
  <si>
    <t>附表：七</t>
  </si>
  <si>
    <t xml:space="preserve">   金台区2018年8月财政预算收入报表</t>
  </si>
  <si>
    <t>月   份:8</t>
  </si>
  <si>
    <t>单位:万元</t>
  </si>
  <si>
    <t xml:space="preserve"> 项                  目</t>
  </si>
  <si>
    <t>预算数</t>
  </si>
  <si>
    <t>本月执行数</t>
  </si>
  <si>
    <t>累计执行数</t>
  </si>
  <si>
    <t>累计占预算%</t>
  </si>
  <si>
    <t>超欠进度额</t>
  </si>
  <si>
    <t>上年同期数</t>
  </si>
  <si>
    <t>累计占上年同期%</t>
  </si>
  <si>
    <t>较上年同期增减额</t>
  </si>
  <si>
    <t>一、公共财政预算收入合计</t>
  </si>
  <si>
    <t>1.税收收入小计</t>
  </si>
  <si>
    <t xml:space="preserve">  增值税</t>
  </si>
  <si>
    <t>其中：改征增值税</t>
  </si>
  <si>
    <t xml:space="preserve">  营业税</t>
  </si>
  <si>
    <t xml:space="preserve">  企业所得税</t>
  </si>
  <si>
    <t xml:space="preserve">  企业所得税退税</t>
  </si>
  <si>
    <t xml:space="preserve">  个人所得税</t>
  </si>
  <si>
    <t xml:space="preserve">  资源税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</si>
  <si>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</si>
  <si>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</si>
  <si>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</si>
  <si>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</si>
  <si>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</si>
  <si>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</si>
  <si>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     税</t>
  </si>
  <si>
    <t>2.非税收入小计</t>
  </si>
  <si>
    <t xml:space="preserve">  专项收入</t>
  </si>
  <si>
    <t>其中：教育费附加收入</t>
  </si>
  <si>
    <t>地方教育费附加</t>
  </si>
  <si>
    <t>其他专项收入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</si>
  <si>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</si>
  <si>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</si>
  <si>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</si>
  <si>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</si>
  <si>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捐赠收入</t>
  </si>
  <si>
    <t xml:space="preserve">二、政府性基金收入合计  </t>
  </si>
  <si>
    <t xml:space="preserve">  新型墙体材料专项基金收入</t>
  </si>
</sst>
</file>

<file path=xl/styles.xml><?xml version="1.0" encoding="utf-8"?>
<styleSheet xmlns="http://schemas.openxmlformats.org/spreadsheetml/2006/main">
  <numFmts count="9">
    <numFmt numFmtId="176" formatCode="0_ "/>
    <numFmt numFmtId="41" formatCode="_ * #,##0_ ;_ * \-#,##0_ ;_ * &quot;-&quot;_ ;_ @_ "/>
    <numFmt numFmtId="177" formatCode="0.00_ "/>
    <numFmt numFmtId="43" formatCode="_ * #,##0.00_ ;_ * \-#,##0.00_ ;_ * &quot;-&quot;??_ ;_ @_ "/>
    <numFmt numFmtId="178" formatCode="#,##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0.00_);[Red]\(0.00\)"/>
    <numFmt numFmtId="180" formatCode="_ * #,##0_ ;_ * \-#,##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2"/>
      <color indexed="10"/>
      <name val="宋体"/>
      <charset val="134"/>
    </font>
    <font>
      <sz val="12"/>
      <color indexed="39"/>
      <name val="宋体"/>
      <charset val="134"/>
    </font>
    <font>
      <b/>
      <sz val="12"/>
      <color indexed="39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32" borderId="11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18" fillId="31" borderId="10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justify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justify"/>
    </xf>
    <xf numFmtId="0" fontId="5" fillId="0" borderId="4" xfId="0" applyFont="1" applyFill="1" applyBorder="1" applyAlignment="1" applyProtection="1">
      <alignment horizontal="left"/>
    </xf>
    <xf numFmtId="178" fontId="6" fillId="0" borderId="4" xfId="0" applyNumberFormat="1" applyFont="1" applyFill="1" applyBorder="1" applyAlignment="1" applyProtection="1">
      <alignment vertical="center"/>
    </xf>
    <xf numFmtId="177" fontId="6" fillId="0" borderId="4" xfId="0" applyNumberFormat="1" applyFont="1" applyFill="1" applyBorder="1" applyAlignment="1" applyProtection="1">
      <alignment vertical="center"/>
    </xf>
    <xf numFmtId="176" fontId="6" fillId="0" borderId="4" xfId="0" applyNumberFormat="1" applyFont="1" applyFill="1" applyBorder="1" applyAlignment="1" applyProtection="1">
      <alignment horizontal="right" vertical="center"/>
    </xf>
    <xf numFmtId="179" fontId="6" fillId="0" borderId="4" xfId="0" applyNumberFormat="1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180" fontId="1" fillId="0" borderId="4" xfId="0" applyNumberFormat="1" applyFont="1" applyFill="1" applyBorder="1" applyAlignment="1" applyProtection="1">
      <alignment vertical="center"/>
    </xf>
    <xf numFmtId="178" fontId="8" fillId="0" borderId="4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/>
    </xf>
    <xf numFmtId="178" fontId="8" fillId="0" borderId="5" xfId="0" applyNumberFormat="1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vertical="center"/>
    </xf>
    <xf numFmtId="178" fontId="1" fillId="0" borderId="4" xfId="0" applyNumberFormat="1" applyFont="1" applyFill="1" applyBorder="1" applyAlignment="1" applyProtection="1">
      <alignment vertical="center"/>
    </xf>
    <xf numFmtId="178" fontId="1" fillId="0" borderId="4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wrapText="1"/>
    </xf>
    <xf numFmtId="0" fontId="4" fillId="0" borderId="3" xfId="0" applyFont="1" applyFill="1" applyBorder="1" applyAlignment="1" applyProtection="1">
      <alignment wrapText="1"/>
    </xf>
    <xf numFmtId="178" fontId="1" fillId="0" borderId="0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6"/>
  <sheetViews>
    <sheetView tabSelected="1" workbookViewId="0">
      <selection activeCell="A2" sqref="A2:I2"/>
    </sheetView>
  </sheetViews>
  <sheetFormatPr defaultColWidth="9" defaultRowHeight="14.25"/>
  <cols>
    <col min="1" max="1" width="32.375" style="1" customWidth="1"/>
    <col min="2" max="2" width="11" style="1" customWidth="1"/>
    <col min="3" max="4" width="12" style="1" customWidth="1"/>
    <col min="5" max="5" width="13.375" style="1" customWidth="1"/>
    <col min="6" max="6" width="13.25" style="1" customWidth="1"/>
    <col min="7" max="7" width="12.875" style="1" customWidth="1"/>
    <col min="8" max="8" width="12.375" style="1" customWidth="1"/>
    <col min="9" max="9" width="10.875" style="1" customWidth="1"/>
    <col min="10" max="13" width="9" style="1" hidden="1" customWidth="1"/>
    <col min="14" max="15" width="9" style="1"/>
    <col min="16" max="16" width="12.25" style="1" customWidth="1"/>
    <col min="17" max="16384" width="9" style="1"/>
  </cols>
  <sheetData>
    <row r="1" s="1" customFormat="1" spans="1:1">
      <c r="A1" s="3" t="s">
        <v>0</v>
      </c>
    </row>
    <row r="2" s="1" customFormat="1" ht="22.5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18" customHeight="1" spans="1:9">
      <c r="A3" s="1" t="s">
        <v>2</v>
      </c>
      <c r="B3" s="1"/>
      <c r="C3" s="1"/>
      <c r="D3" s="1"/>
      <c r="E3" s="1"/>
      <c r="F3" s="1"/>
      <c r="G3" s="1"/>
      <c r="H3" s="5" t="s">
        <v>3</v>
      </c>
      <c r="I3" s="5"/>
    </row>
    <row r="4" s="1" customFormat="1" customHeight="1" spans="1:9">
      <c r="A4" s="6" t="s">
        <v>4</v>
      </c>
      <c r="B4" s="7" t="s">
        <v>5</v>
      </c>
      <c r="C4" s="8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9" t="s">
        <v>11</v>
      </c>
      <c r="I4" s="34" t="s">
        <v>12</v>
      </c>
    </row>
    <row r="5" s="1" customFormat="1" customHeight="1" spans="1:9">
      <c r="A5" s="10"/>
      <c r="B5" s="11"/>
      <c r="C5" s="12"/>
      <c r="D5" s="11"/>
      <c r="E5" s="11"/>
      <c r="F5" s="11"/>
      <c r="G5" s="13"/>
      <c r="H5" s="14"/>
      <c r="I5" s="35"/>
    </row>
    <row r="6" s="1" customFormat="1" ht="20" customHeight="1" spans="1:13">
      <c r="A6" s="15" t="s">
        <v>13</v>
      </c>
      <c r="B6" s="16">
        <f>B7+B22</f>
        <v>51144</v>
      </c>
      <c r="C6" s="16">
        <v>3498</v>
      </c>
      <c r="D6" s="16">
        <f>D7+D22</f>
        <v>34241</v>
      </c>
      <c r="E6" s="17">
        <f t="shared" ref="E6:E8" si="0">+D6/B6*100</f>
        <v>66.9501798842484</v>
      </c>
      <c r="F6" s="18">
        <f t="shared" ref="F6:F11" si="1">D6-B6/12*8</f>
        <v>145</v>
      </c>
      <c r="G6" s="16">
        <v>32350</v>
      </c>
      <c r="H6" s="19">
        <f t="shared" ref="H6:H11" si="2">(D6/G6*100)</f>
        <v>105.84544049459</v>
      </c>
      <c r="I6" s="30">
        <f t="shared" ref="I6:I11" si="3">D6-G6</f>
        <v>1891</v>
      </c>
      <c r="K6" s="1">
        <v>20829</v>
      </c>
      <c r="L6" s="1">
        <v>27188</v>
      </c>
      <c r="M6" s="1">
        <f t="shared" ref="M6:M31" si="4">L6-K6</f>
        <v>6359</v>
      </c>
    </row>
    <row r="7" s="1" customFormat="1" ht="20" customHeight="1" spans="1:13">
      <c r="A7" s="20" t="s">
        <v>14</v>
      </c>
      <c r="B7" s="16">
        <f>B8+B10+B11+B12+B13+B14+B15+B16+B17+B18+B19+B20+B21</f>
        <v>35899</v>
      </c>
      <c r="C7" s="16">
        <v>1936</v>
      </c>
      <c r="D7" s="16">
        <v>23118</v>
      </c>
      <c r="E7" s="17">
        <f t="shared" si="0"/>
        <v>64.3973369731747</v>
      </c>
      <c r="F7" s="18">
        <f t="shared" si="1"/>
        <v>-814.666666666668</v>
      </c>
      <c r="G7" s="16">
        <v>21269</v>
      </c>
      <c r="H7" s="19">
        <f t="shared" si="2"/>
        <v>108.693403545066</v>
      </c>
      <c r="I7" s="30">
        <f t="shared" si="3"/>
        <v>1849</v>
      </c>
      <c r="K7" s="1">
        <v>13000</v>
      </c>
      <c r="L7" s="1">
        <v>18247</v>
      </c>
      <c r="M7" s="1">
        <f t="shared" si="4"/>
        <v>5247</v>
      </c>
    </row>
    <row r="8" s="1" customFormat="1" ht="20" customHeight="1" spans="1:13">
      <c r="A8" s="21" t="s">
        <v>15</v>
      </c>
      <c r="B8" s="22">
        <v>22774</v>
      </c>
      <c r="C8" s="23">
        <v>1256</v>
      </c>
      <c r="D8" s="23">
        <v>12314</v>
      </c>
      <c r="E8" s="17">
        <f t="shared" si="0"/>
        <v>54.0704311934662</v>
      </c>
      <c r="F8" s="18">
        <f t="shared" si="1"/>
        <v>-2868.66666666667</v>
      </c>
      <c r="G8" s="16">
        <v>13086</v>
      </c>
      <c r="H8" s="19">
        <f t="shared" si="2"/>
        <v>94.1005654898365</v>
      </c>
      <c r="I8" s="30">
        <f t="shared" si="3"/>
        <v>-772</v>
      </c>
      <c r="K8" s="1">
        <v>7704</v>
      </c>
      <c r="L8" s="1">
        <v>9734</v>
      </c>
      <c r="M8" s="1">
        <f t="shared" si="4"/>
        <v>2030</v>
      </c>
    </row>
    <row r="9" s="1" customFormat="1" ht="20" customHeight="1" spans="1:16">
      <c r="A9" s="24" t="s">
        <v>16</v>
      </c>
      <c r="B9" s="22"/>
      <c r="C9" s="23">
        <v>759</v>
      </c>
      <c r="D9" s="23">
        <v>6966</v>
      </c>
      <c r="E9" s="17"/>
      <c r="F9" s="18">
        <f t="shared" si="1"/>
        <v>6966</v>
      </c>
      <c r="G9" s="16">
        <v>5038</v>
      </c>
      <c r="H9" s="19">
        <f t="shared" si="2"/>
        <v>138.26915442636</v>
      </c>
      <c r="I9" s="30">
        <f t="shared" si="3"/>
        <v>1928</v>
      </c>
      <c r="K9" s="1">
        <v>4111</v>
      </c>
      <c r="L9" s="1">
        <v>5344</v>
      </c>
      <c r="M9" s="1">
        <f t="shared" si="4"/>
        <v>1233</v>
      </c>
      <c r="P9" s="36"/>
    </row>
    <row r="10" s="1" customFormat="1" ht="20" customHeight="1" spans="1:13">
      <c r="A10" s="21" t="s">
        <v>17</v>
      </c>
      <c r="B10" s="22"/>
      <c r="C10" s="23">
        <v>333</v>
      </c>
      <c r="D10" s="23">
        <v>361</v>
      </c>
      <c r="E10" s="17"/>
      <c r="F10" s="18">
        <f t="shared" si="1"/>
        <v>361</v>
      </c>
      <c r="G10" s="16">
        <v>1092</v>
      </c>
      <c r="H10" s="19">
        <f t="shared" si="2"/>
        <v>33.0586080586081</v>
      </c>
      <c r="I10" s="30">
        <f t="shared" si="3"/>
        <v>-731</v>
      </c>
      <c r="K10" s="1">
        <v>2</v>
      </c>
      <c r="L10" s="1">
        <v>8</v>
      </c>
      <c r="M10" s="1">
        <f t="shared" si="4"/>
        <v>6</v>
      </c>
    </row>
    <row r="11" s="1" customFormat="1" ht="20" customHeight="1" spans="1:13">
      <c r="A11" s="21" t="s">
        <v>18</v>
      </c>
      <c r="B11" s="22">
        <v>1474</v>
      </c>
      <c r="C11" s="23">
        <v>18</v>
      </c>
      <c r="D11" s="23">
        <v>1375</v>
      </c>
      <c r="E11" s="17">
        <f t="shared" ref="E11:E20" si="5">+D11/B11*100</f>
        <v>93.2835820895522</v>
      </c>
      <c r="F11" s="18">
        <f t="shared" si="1"/>
        <v>392.333333333333</v>
      </c>
      <c r="G11" s="16">
        <v>950</v>
      </c>
      <c r="H11" s="19">
        <f t="shared" si="2"/>
        <v>144.736842105263</v>
      </c>
      <c r="I11" s="30">
        <f t="shared" si="3"/>
        <v>425</v>
      </c>
      <c r="K11" s="1">
        <v>1048</v>
      </c>
      <c r="L11" s="1">
        <v>1059</v>
      </c>
      <c r="M11" s="1">
        <f t="shared" si="4"/>
        <v>11</v>
      </c>
    </row>
    <row r="12" s="1" customFormat="1" ht="20" customHeight="1" spans="1:13">
      <c r="A12" s="21" t="s">
        <v>19</v>
      </c>
      <c r="B12" s="22"/>
      <c r="C12" s="23"/>
      <c r="D12" s="23"/>
      <c r="E12" s="17"/>
      <c r="F12" s="18"/>
      <c r="G12" s="16"/>
      <c r="H12" s="19"/>
      <c r="I12" s="30"/>
      <c r="J12" s="1"/>
      <c r="K12" s="1"/>
      <c r="L12" s="1"/>
      <c r="M12" s="1">
        <f t="shared" si="4"/>
        <v>0</v>
      </c>
    </row>
    <row r="13" s="1" customFormat="1" ht="20" customHeight="1" spans="1:13">
      <c r="A13" s="21" t="s">
        <v>20</v>
      </c>
      <c r="B13" s="22">
        <v>1254</v>
      </c>
      <c r="C13" s="23">
        <v>87</v>
      </c>
      <c r="D13" s="23">
        <v>918</v>
      </c>
      <c r="E13" s="17">
        <f t="shared" si="5"/>
        <v>73.2057416267943</v>
      </c>
      <c r="F13" s="18">
        <f t="shared" ref="F13:F20" si="6">D13-B13/12*8</f>
        <v>82</v>
      </c>
      <c r="G13" s="16">
        <v>789</v>
      </c>
      <c r="H13" s="19">
        <f t="shared" ref="H13:H20" si="7">(D13/G13*100)</f>
        <v>116.349809885932</v>
      </c>
      <c r="I13" s="30">
        <f t="shared" ref="I13:I20" si="8">D13-G13</f>
        <v>129</v>
      </c>
      <c r="K13" s="1">
        <v>648</v>
      </c>
      <c r="L13" s="1">
        <v>743</v>
      </c>
      <c r="M13" s="1">
        <f t="shared" si="4"/>
        <v>95</v>
      </c>
    </row>
    <row r="14" s="1" customFormat="1" ht="20" customHeight="1" spans="1:13">
      <c r="A14" s="21" t="s">
        <v>21</v>
      </c>
      <c r="B14" s="22">
        <v>12</v>
      </c>
      <c r="C14" s="23">
        <v>0</v>
      </c>
      <c r="D14" s="23">
        <v>31</v>
      </c>
      <c r="E14" s="17">
        <f t="shared" si="5"/>
        <v>258.333333333333</v>
      </c>
      <c r="F14" s="18">
        <f t="shared" si="6"/>
        <v>23</v>
      </c>
      <c r="G14" s="16">
        <v>6</v>
      </c>
      <c r="H14" s="19">
        <f t="shared" si="7"/>
        <v>516.666666666667</v>
      </c>
      <c r="I14" s="30">
        <f t="shared" si="8"/>
        <v>25</v>
      </c>
      <c r="K14" s="1">
        <v>18</v>
      </c>
      <c r="L14" s="1">
        <v>18</v>
      </c>
      <c r="M14" s="1">
        <f t="shared" si="4"/>
        <v>0</v>
      </c>
    </row>
    <row r="15" s="1" customFormat="1" ht="20" customHeight="1" spans="1:13">
      <c r="A15" s="21" t="s">
        <v>22</v>
      </c>
      <c r="B15" s="22">
        <v>1350</v>
      </c>
      <c r="C15" s="23">
        <v>16</v>
      </c>
      <c r="D15" s="23">
        <v>1302</v>
      </c>
      <c r="E15" s="17">
        <f t="shared" si="5"/>
        <v>96.4444444444444</v>
      </c>
      <c r="F15" s="18">
        <f t="shared" si="6"/>
        <v>402</v>
      </c>
      <c r="G15" s="16">
        <v>750</v>
      </c>
      <c r="H15" s="19">
        <f t="shared" si="7"/>
        <v>173.6</v>
      </c>
      <c r="I15" s="30">
        <f t="shared" si="8"/>
        <v>552</v>
      </c>
      <c r="K15" s="1">
        <v>745</v>
      </c>
      <c r="L15" s="1">
        <v>764</v>
      </c>
      <c r="M15" s="1">
        <f t="shared" si="4"/>
        <v>19</v>
      </c>
    </row>
    <row r="16" s="1" customFormat="1" ht="20" customHeight="1" spans="1:13">
      <c r="A16" s="21" t="s">
        <v>23</v>
      </c>
      <c r="B16" s="22">
        <v>1727</v>
      </c>
      <c r="C16" s="23">
        <v>116</v>
      </c>
      <c r="D16" s="23">
        <v>926</v>
      </c>
      <c r="E16" s="17">
        <f t="shared" si="5"/>
        <v>53.6189924724957</v>
      </c>
      <c r="F16" s="18">
        <f t="shared" si="6"/>
        <v>-225.333333333333</v>
      </c>
      <c r="G16" s="16">
        <v>809</v>
      </c>
      <c r="H16" s="19">
        <f t="shared" si="7"/>
        <v>114.462299134734</v>
      </c>
      <c r="I16" s="30">
        <f t="shared" si="8"/>
        <v>117</v>
      </c>
      <c r="K16" s="1">
        <v>552</v>
      </c>
      <c r="L16" s="1">
        <v>680</v>
      </c>
      <c r="M16" s="1">
        <f t="shared" si="4"/>
        <v>128</v>
      </c>
    </row>
    <row r="17" s="1" customFormat="1" ht="20" customHeight="1" spans="1:13">
      <c r="A17" s="21" t="s">
        <v>24</v>
      </c>
      <c r="B17" s="22">
        <v>2383</v>
      </c>
      <c r="C17" s="23">
        <v>7</v>
      </c>
      <c r="D17" s="23">
        <v>1404</v>
      </c>
      <c r="E17" s="17">
        <f t="shared" si="5"/>
        <v>58.9173310952581</v>
      </c>
      <c r="F17" s="18">
        <f t="shared" si="6"/>
        <v>-184.666666666667</v>
      </c>
      <c r="G17" s="16">
        <v>1715</v>
      </c>
      <c r="H17" s="19">
        <f t="shared" si="7"/>
        <v>81.865889212828</v>
      </c>
      <c r="I17" s="30">
        <f t="shared" si="8"/>
        <v>-311</v>
      </c>
      <c r="K17" s="1">
        <v>931</v>
      </c>
      <c r="L17" s="1">
        <v>943</v>
      </c>
      <c r="M17" s="1">
        <f t="shared" si="4"/>
        <v>12</v>
      </c>
    </row>
    <row r="18" s="1" customFormat="1" ht="20" customHeight="1" spans="1:13">
      <c r="A18" s="21" t="s">
        <v>25</v>
      </c>
      <c r="B18" s="22">
        <v>525</v>
      </c>
      <c r="C18" s="23"/>
      <c r="D18" s="23"/>
      <c r="E18" s="17">
        <f t="shared" si="5"/>
        <v>0</v>
      </c>
      <c r="F18" s="18">
        <f t="shared" si="6"/>
        <v>-350</v>
      </c>
      <c r="G18" s="16">
        <v>327</v>
      </c>
      <c r="H18" s="19">
        <f t="shared" si="7"/>
        <v>0</v>
      </c>
      <c r="I18" s="30">
        <f t="shared" si="8"/>
        <v>-327</v>
      </c>
      <c r="M18" s="1">
        <f t="shared" si="4"/>
        <v>0</v>
      </c>
    </row>
    <row r="19" s="1" customFormat="1" ht="20" customHeight="1" spans="1:13">
      <c r="A19" s="21" t="s">
        <v>26</v>
      </c>
      <c r="B19" s="22">
        <v>1000</v>
      </c>
      <c r="C19" s="23">
        <v>102</v>
      </c>
      <c r="D19" s="23">
        <v>774</v>
      </c>
      <c r="E19" s="17">
        <f t="shared" si="5"/>
        <v>77.4</v>
      </c>
      <c r="F19" s="18">
        <f t="shared" si="6"/>
        <v>107.333333333333</v>
      </c>
      <c r="G19" s="16">
        <v>496</v>
      </c>
      <c r="H19" s="19">
        <f t="shared" si="7"/>
        <v>156.048387096774</v>
      </c>
      <c r="I19" s="30">
        <f t="shared" si="8"/>
        <v>278</v>
      </c>
      <c r="K19" s="1">
        <v>493</v>
      </c>
      <c r="L19" s="1">
        <v>587</v>
      </c>
      <c r="M19" s="1">
        <f t="shared" si="4"/>
        <v>94</v>
      </c>
    </row>
    <row r="20" s="1" customFormat="1" ht="20" customHeight="1" spans="1:13">
      <c r="A20" s="21" t="s">
        <v>27</v>
      </c>
      <c r="B20" s="22">
        <v>3200</v>
      </c>
      <c r="C20" s="23">
        <v>1</v>
      </c>
      <c r="D20" s="23">
        <v>3588</v>
      </c>
      <c r="E20" s="17">
        <f t="shared" si="5"/>
        <v>112.125</v>
      </c>
      <c r="F20" s="18">
        <f t="shared" si="6"/>
        <v>1454.66666666667</v>
      </c>
      <c r="G20" s="16">
        <v>1061</v>
      </c>
      <c r="H20" s="19">
        <f t="shared" si="7"/>
        <v>338.171536286522</v>
      </c>
      <c r="I20" s="30">
        <f t="shared" si="8"/>
        <v>2527</v>
      </c>
      <c r="K20" s="1">
        <v>735</v>
      </c>
      <c r="L20" s="1">
        <v>3587</v>
      </c>
      <c r="M20" s="1">
        <f t="shared" si="4"/>
        <v>2852</v>
      </c>
    </row>
    <row r="21" s="1" customFormat="1" ht="20" customHeight="1" spans="1:13">
      <c r="A21" s="21" t="s">
        <v>28</v>
      </c>
      <c r="B21" s="22">
        <v>200</v>
      </c>
      <c r="C21" s="23">
        <v>0</v>
      </c>
      <c r="D21" s="25">
        <v>125</v>
      </c>
      <c r="E21" s="17">
        <f>+C21/B21*100</f>
        <v>0</v>
      </c>
      <c r="F21" s="18">
        <f>C21-B21/12*8</f>
        <v>-133.333333333333</v>
      </c>
      <c r="G21" s="16">
        <v>188</v>
      </c>
      <c r="H21" s="19">
        <f>(C21/G21*100)</f>
        <v>0</v>
      </c>
      <c r="I21" s="30">
        <f>C21-G21</f>
        <v>-188</v>
      </c>
      <c r="K21" s="1">
        <v>124</v>
      </c>
      <c r="L21" s="1">
        <v>124</v>
      </c>
      <c r="M21" s="1">
        <f t="shared" si="4"/>
        <v>0</v>
      </c>
    </row>
    <row r="22" s="1" customFormat="1" ht="20" customHeight="1" spans="1:13">
      <c r="A22" s="26" t="s">
        <v>29</v>
      </c>
      <c r="B22" s="16">
        <f>B23+B27+B28+B29+B30+B31</f>
        <v>15245</v>
      </c>
      <c r="C22" s="16">
        <v>1562</v>
      </c>
      <c r="D22" s="16">
        <v>11123</v>
      </c>
      <c r="E22" s="17">
        <f t="shared" ref="E22:E24" si="9">+D22/B22*100</f>
        <v>72.9616267628731</v>
      </c>
      <c r="F22" s="18">
        <f t="shared" ref="F22:F28" si="10">D22-B22/12*8</f>
        <v>959.666666666666</v>
      </c>
      <c r="G22" s="16">
        <v>11081</v>
      </c>
      <c r="H22" s="19">
        <f t="shared" ref="H22:H28" si="11">(D22/G22*100)</f>
        <v>100.379027163613</v>
      </c>
      <c r="I22" s="30">
        <f t="shared" ref="I22:I33" si="12">D22-G22</f>
        <v>42</v>
      </c>
      <c r="K22" s="1">
        <v>7829</v>
      </c>
      <c r="L22" s="1">
        <v>8941</v>
      </c>
      <c r="M22" s="1">
        <f t="shared" si="4"/>
        <v>1112</v>
      </c>
    </row>
    <row r="23" s="1" customFormat="1" ht="20" customHeight="1" spans="1:13">
      <c r="A23" s="27" t="s">
        <v>30</v>
      </c>
      <c r="B23" s="22">
        <v>5904</v>
      </c>
      <c r="C23" s="22">
        <v>295</v>
      </c>
      <c r="D23" s="22">
        <v>2891</v>
      </c>
      <c r="E23" s="17">
        <f t="shared" si="9"/>
        <v>48.9668021680217</v>
      </c>
      <c r="F23" s="18">
        <f t="shared" si="10"/>
        <v>-1045</v>
      </c>
      <c r="G23" s="16">
        <v>3877</v>
      </c>
      <c r="H23" s="19">
        <f t="shared" si="11"/>
        <v>74.5679649213309</v>
      </c>
      <c r="I23" s="30">
        <f t="shared" si="12"/>
        <v>-986</v>
      </c>
      <c r="K23" s="1">
        <v>1827</v>
      </c>
      <c r="L23" s="1">
        <v>2301</v>
      </c>
      <c r="M23" s="1">
        <f t="shared" si="4"/>
        <v>474</v>
      </c>
    </row>
    <row r="24" s="1" customFormat="1" ht="20" customHeight="1" spans="1:13">
      <c r="A24" s="28" t="s">
        <v>31</v>
      </c>
      <c r="B24" s="22">
        <v>3650</v>
      </c>
      <c r="C24" s="23">
        <v>178</v>
      </c>
      <c r="D24" s="23">
        <v>1567</v>
      </c>
      <c r="E24" s="17">
        <f t="shared" si="9"/>
        <v>42.9315068493151</v>
      </c>
      <c r="F24" s="18">
        <f t="shared" si="10"/>
        <v>-866.333333333333</v>
      </c>
      <c r="G24" s="16">
        <v>1689</v>
      </c>
      <c r="H24" s="19">
        <f t="shared" si="11"/>
        <v>92.7767910005921</v>
      </c>
      <c r="I24" s="30">
        <f t="shared" si="12"/>
        <v>-122</v>
      </c>
      <c r="K24" s="1">
        <v>926</v>
      </c>
      <c r="L24" s="1">
        <v>1229</v>
      </c>
      <c r="M24" s="1">
        <f t="shared" si="4"/>
        <v>303</v>
      </c>
    </row>
    <row r="25" s="1" customFormat="1" ht="20" customHeight="1" spans="1:13">
      <c r="A25" s="28" t="s">
        <v>32</v>
      </c>
      <c r="B25" s="22"/>
      <c r="C25" s="23">
        <v>58</v>
      </c>
      <c r="D25" s="23">
        <v>588</v>
      </c>
      <c r="E25" s="17"/>
      <c r="F25" s="18">
        <f t="shared" si="10"/>
        <v>588</v>
      </c>
      <c r="G25" s="16">
        <v>643</v>
      </c>
      <c r="H25" s="19">
        <f t="shared" si="11"/>
        <v>91.4463452566096</v>
      </c>
      <c r="I25" s="30">
        <f t="shared" si="12"/>
        <v>-55</v>
      </c>
      <c r="K25" s="1">
        <v>357</v>
      </c>
      <c r="L25" s="1">
        <v>468</v>
      </c>
      <c r="M25" s="1">
        <f t="shared" si="4"/>
        <v>111</v>
      </c>
    </row>
    <row r="26" s="1" customFormat="1" ht="20" customHeight="1" spans="1:13">
      <c r="A26" s="28" t="s">
        <v>33</v>
      </c>
      <c r="B26" s="23">
        <v>1593</v>
      </c>
      <c r="C26" s="23">
        <v>0</v>
      </c>
      <c r="D26" s="23">
        <v>254</v>
      </c>
      <c r="E26" s="17">
        <f t="shared" ref="E26:E28" si="13">+D26/B26*100</f>
        <v>15.9447583176397</v>
      </c>
      <c r="F26" s="18">
        <f t="shared" si="10"/>
        <v>-808</v>
      </c>
      <c r="G26" s="16">
        <v>842</v>
      </c>
      <c r="H26" s="19">
        <f t="shared" si="11"/>
        <v>30.166270783848</v>
      </c>
      <c r="I26" s="30">
        <f t="shared" si="12"/>
        <v>-588</v>
      </c>
      <c r="K26" s="1">
        <v>254</v>
      </c>
      <c r="L26" s="1">
        <v>254</v>
      </c>
      <c r="M26" s="1">
        <f t="shared" si="4"/>
        <v>0</v>
      </c>
    </row>
    <row r="27" s="1" customFormat="1" ht="20" customHeight="1" spans="1:13">
      <c r="A27" s="27" t="s">
        <v>34</v>
      </c>
      <c r="B27" s="22">
        <v>8561</v>
      </c>
      <c r="C27" s="23">
        <v>134</v>
      </c>
      <c r="D27" s="23">
        <v>658</v>
      </c>
      <c r="E27" s="17">
        <f t="shared" si="13"/>
        <v>7.68601798855274</v>
      </c>
      <c r="F27" s="18">
        <f t="shared" si="10"/>
        <v>-5049.33333333333</v>
      </c>
      <c r="G27" s="16">
        <v>6703</v>
      </c>
      <c r="H27" s="19">
        <f t="shared" si="11"/>
        <v>9.81650007459347</v>
      </c>
      <c r="I27" s="30">
        <f t="shared" si="12"/>
        <v>-6045</v>
      </c>
      <c r="K27" s="1">
        <v>95</v>
      </c>
      <c r="L27" s="1">
        <v>245</v>
      </c>
      <c r="M27" s="1">
        <f t="shared" si="4"/>
        <v>150</v>
      </c>
    </row>
    <row r="28" s="1" customFormat="1" ht="20" customHeight="1" spans="1:13">
      <c r="A28" s="27" t="s">
        <v>35</v>
      </c>
      <c r="B28" s="23">
        <v>650</v>
      </c>
      <c r="C28" s="23">
        <v>1066</v>
      </c>
      <c r="D28" s="23">
        <v>6752</v>
      </c>
      <c r="E28" s="17">
        <f t="shared" si="13"/>
        <v>1038.76923076923</v>
      </c>
      <c r="F28" s="18">
        <f t="shared" si="10"/>
        <v>6318.66666666667</v>
      </c>
      <c r="G28" s="16">
        <v>405</v>
      </c>
      <c r="H28" s="19">
        <f t="shared" si="11"/>
        <v>1667.16049382716</v>
      </c>
      <c r="I28" s="30">
        <f t="shared" si="12"/>
        <v>6347</v>
      </c>
      <c r="K28" s="1">
        <v>5198</v>
      </c>
      <c r="L28" s="1">
        <v>5662</v>
      </c>
      <c r="M28" s="1">
        <f t="shared" si="4"/>
        <v>464</v>
      </c>
    </row>
    <row r="29" s="1" customFormat="1" ht="20" customHeight="1" spans="1:13">
      <c r="A29" s="27" t="s">
        <v>36</v>
      </c>
      <c r="B29" s="23"/>
      <c r="C29" s="23"/>
      <c r="D29" s="23"/>
      <c r="E29" s="17"/>
      <c r="F29" s="18"/>
      <c r="G29" s="16"/>
      <c r="H29" s="19"/>
      <c r="I29" s="30">
        <f t="shared" si="12"/>
        <v>0</v>
      </c>
      <c r="M29" s="1">
        <f t="shared" si="4"/>
        <v>0</v>
      </c>
    </row>
    <row r="30" s="1" customFormat="1" ht="20" customHeight="1" spans="1:13">
      <c r="A30" s="27" t="s">
        <v>37</v>
      </c>
      <c r="B30" s="23">
        <v>130</v>
      </c>
      <c r="C30" s="23">
        <v>67</v>
      </c>
      <c r="D30" s="23">
        <v>622</v>
      </c>
      <c r="E30" s="17">
        <f>+D30/B30*100</f>
        <v>478.461538461538</v>
      </c>
      <c r="F30" s="18">
        <f t="shared" ref="F30:F33" si="14">D30-B30/12*8</f>
        <v>535.333333333333</v>
      </c>
      <c r="G30" s="16">
        <v>96</v>
      </c>
      <c r="H30" s="19">
        <f>(D30/G30*100)</f>
        <v>647.916666666667</v>
      </c>
      <c r="I30" s="30">
        <f t="shared" si="12"/>
        <v>526</v>
      </c>
      <c r="K30" s="1">
        <v>509</v>
      </c>
      <c r="L30" s="1">
        <v>533</v>
      </c>
      <c r="M30" s="1">
        <f t="shared" si="4"/>
        <v>24</v>
      </c>
    </row>
    <row r="31" s="1" customFormat="1" ht="20" customHeight="1" spans="1:13">
      <c r="A31" s="27" t="s">
        <v>38</v>
      </c>
      <c r="B31" s="16"/>
      <c r="C31" s="16">
        <v>0</v>
      </c>
      <c r="D31" s="16">
        <v>200</v>
      </c>
      <c r="E31" s="17"/>
      <c r="F31" s="18">
        <f t="shared" si="14"/>
        <v>200</v>
      </c>
      <c r="G31" s="16"/>
      <c r="H31" s="19"/>
      <c r="I31" s="16">
        <f t="shared" si="12"/>
        <v>200</v>
      </c>
      <c r="K31" s="1">
        <v>200</v>
      </c>
      <c r="L31" s="1">
        <v>200</v>
      </c>
      <c r="M31" s="1">
        <f t="shared" si="4"/>
        <v>0</v>
      </c>
    </row>
    <row r="32" s="1" customFormat="1" ht="20" customHeight="1" spans="1:9">
      <c r="A32" s="29" t="s">
        <v>39</v>
      </c>
      <c r="B32" s="30"/>
      <c r="C32" s="31"/>
      <c r="D32" s="31"/>
      <c r="E32" s="17"/>
      <c r="F32" s="18">
        <f t="shared" si="14"/>
        <v>0</v>
      </c>
      <c r="G32" s="16">
        <v>229</v>
      </c>
      <c r="H32" s="19"/>
      <c r="I32" s="16">
        <f t="shared" si="12"/>
        <v>-229</v>
      </c>
    </row>
    <row r="33" s="2" customFormat="1" ht="20" customHeight="1" spans="1:17">
      <c r="A33" s="32" t="s">
        <v>40</v>
      </c>
      <c r="B33" s="30"/>
      <c r="C33" s="31"/>
      <c r="D33" s="31"/>
      <c r="E33" s="17"/>
      <c r="F33" s="18">
        <f t="shared" si="14"/>
        <v>0</v>
      </c>
      <c r="G33" s="16">
        <v>10</v>
      </c>
      <c r="H33" s="19"/>
      <c r="I33" s="16">
        <f t="shared" si="12"/>
        <v>-10</v>
      </c>
      <c r="Q33" s="1"/>
    </row>
    <row r="34" s="2" customFormat="1" ht="1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8.4" customHeight="1"/>
    <row r="41" s="2" customFormat="1"/>
    <row r="46" s="1" customFormat="1" spans="6:6">
      <c r="F46" s="33"/>
    </row>
  </sheetData>
  <mergeCells count="11">
    <mergeCell ref="A2:I2"/>
    <mergeCell ref="H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2018-10-10T02:21:38Z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